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CENKROSplusData\Export\"/>
    </mc:Choice>
  </mc:AlternateContent>
  <xr:revisionPtr revIDLastSave="0" documentId="13_ncr:1_{83A004ED-0789-4DD6-9436-7A3F4E9018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00 - Ústredné vykurovanie" sheetId="2" r:id="rId2"/>
    <sheet name="01 - Zateplenie objektu I..." sheetId="3" r:id="rId3"/>
    <sheet name="02 - Stavebné úpravy v ko..." sheetId="4" r:id="rId4"/>
  </sheets>
  <definedNames>
    <definedName name="_xlnm._FilterDatabase" localSheetId="1" hidden="1">'00 - Ústredné vykurovanie'!$C$123:$K$210</definedName>
    <definedName name="_xlnm._FilterDatabase" localSheetId="2" hidden="1">'01 - Zateplenie objektu I...'!$C$121:$K$156</definedName>
    <definedName name="_xlnm._FilterDatabase" localSheetId="3" hidden="1">'02 - Stavebné úpravy v ko...'!$C$125:$K$175</definedName>
    <definedName name="_xlnm.Print_Titles" localSheetId="1">'00 - Ústredné vykurovanie'!$123:$123</definedName>
    <definedName name="_xlnm.Print_Titles" localSheetId="2">'01 - Zateplenie objektu I...'!$121:$121</definedName>
    <definedName name="_xlnm.Print_Titles" localSheetId="3">'02 - Stavebné úpravy v ko...'!$125:$125</definedName>
    <definedName name="_xlnm.Print_Titles" localSheetId="0">'Rekapitulácia stavby'!$92:$92</definedName>
    <definedName name="_xlnm.Print_Area" localSheetId="1">'00 - Ústredné vykurovanie'!$C$4:$J$76,'00 - Ústredné vykurovanie'!$C$111:$K$210</definedName>
    <definedName name="_xlnm.Print_Area" localSheetId="2">'01 - Zateplenie objektu I...'!$C$4:$J$76,'01 - Zateplenie objektu I...'!$C$109:$K$156</definedName>
    <definedName name="_xlnm.Print_Area" localSheetId="3">'02 - Stavebné úpravy v ko...'!$C$4:$J$76,'02 - Stavebné úpravy v ko...'!$C$113:$K$175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/>
  <c r="J35" i="4"/>
  <c r="AX97" i="1" s="1"/>
  <c r="BI175" i="4"/>
  <c r="BH175" i="4"/>
  <c r="BG175" i="4"/>
  <c r="BE175" i="4"/>
  <c r="T175" i="4"/>
  <c r="R175" i="4"/>
  <c r="P175" i="4"/>
  <c r="BK175" i="4"/>
  <c r="J175" i="4"/>
  <c r="BF175" i="4"/>
  <c r="BI174" i="4"/>
  <c r="BH174" i="4"/>
  <c r="BG174" i="4"/>
  <c r="BE174" i="4"/>
  <c r="T174" i="4"/>
  <c r="T173" i="4" s="1"/>
  <c r="R174" i="4"/>
  <c r="R173" i="4"/>
  <c r="P174" i="4"/>
  <c r="P173" i="4" s="1"/>
  <c r="BK174" i="4"/>
  <c r="BK173" i="4"/>
  <c r="J173" i="4" s="1"/>
  <c r="J106" i="4" s="1"/>
  <c r="J174" i="4"/>
  <c r="BF174" i="4"/>
  <c r="BI172" i="4"/>
  <c r="BH172" i="4"/>
  <c r="BG172" i="4"/>
  <c r="BE172" i="4"/>
  <c r="T172" i="4"/>
  <c r="R172" i="4"/>
  <c r="P172" i="4"/>
  <c r="BK172" i="4"/>
  <c r="J172" i="4"/>
  <c r="BF172" i="4"/>
  <c r="BI171" i="4"/>
  <c r="BH171" i="4"/>
  <c r="BG171" i="4"/>
  <c r="BE171" i="4"/>
  <c r="T171" i="4"/>
  <c r="R171" i="4"/>
  <c r="P171" i="4"/>
  <c r="BK171" i="4"/>
  <c r="BK168" i="4" s="1"/>
  <c r="J168" i="4" s="1"/>
  <c r="J105" i="4" s="1"/>
  <c r="J171" i="4"/>
  <c r="BF171" i="4" s="1"/>
  <c r="BI170" i="4"/>
  <c r="BH170" i="4"/>
  <c r="BG170" i="4"/>
  <c r="BE170" i="4"/>
  <c r="T170" i="4"/>
  <c r="R170" i="4"/>
  <c r="R168" i="4" s="1"/>
  <c r="P170" i="4"/>
  <c r="BK170" i="4"/>
  <c r="J170" i="4"/>
  <c r="BF170" i="4"/>
  <c r="BI169" i="4"/>
  <c r="BH169" i="4"/>
  <c r="BG169" i="4"/>
  <c r="BE169" i="4"/>
  <c r="T169" i="4"/>
  <c r="T168" i="4" s="1"/>
  <c r="R169" i="4"/>
  <c r="P169" i="4"/>
  <c r="BK169" i="4"/>
  <c r="J169" i="4"/>
  <c r="BF169" i="4" s="1"/>
  <c r="BI167" i="4"/>
  <c r="BH167" i="4"/>
  <c r="BG167" i="4"/>
  <c r="BE167" i="4"/>
  <c r="T167" i="4"/>
  <c r="R167" i="4"/>
  <c r="P167" i="4"/>
  <c r="BK167" i="4"/>
  <c r="BK164" i="4" s="1"/>
  <c r="J164" i="4" s="1"/>
  <c r="J104" i="4" s="1"/>
  <c r="J167" i="4"/>
  <c r="BF167" i="4" s="1"/>
  <c r="BI166" i="4"/>
  <c r="BH166" i="4"/>
  <c r="BG166" i="4"/>
  <c r="BE166" i="4"/>
  <c r="T166" i="4"/>
  <c r="R166" i="4"/>
  <c r="R164" i="4" s="1"/>
  <c r="P166" i="4"/>
  <c r="BK166" i="4"/>
  <c r="J166" i="4"/>
  <c r="BF166" i="4"/>
  <c r="BI165" i="4"/>
  <c r="BH165" i="4"/>
  <c r="BG165" i="4"/>
  <c r="BE165" i="4"/>
  <c r="T165" i="4"/>
  <c r="T164" i="4" s="1"/>
  <c r="R165" i="4"/>
  <c r="P165" i="4"/>
  <c r="BK165" i="4"/>
  <c r="J165" i="4"/>
  <c r="BF165" i="4" s="1"/>
  <c r="BI163" i="4"/>
  <c r="BH163" i="4"/>
  <c r="BG163" i="4"/>
  <c r="BE163" i="4"/>
  <c r="T163" i="4"/>
  <c r="R163" i="4"/>
  <c r="P163" i="4"/>
  <c r="BK163" i="4"/>
  <c r="J163" i="4"/>
  <c r="BF163" i="4" s="1"/>
  <c r="BI162" i="4"/>
  <c r="BH162" i="4"/>
  <c r="BG162" i="4"/>
  <c r="BE162" i="4"/>
  <c r="T162" i="4"/>
  <c r="R162" i="4"/>
  <c r="P162" i="4"/>
  <c r="P158" i="4" s="1"/>
  <c r="BK162" i="4"/>
  <c r="J162" i="4"/>
  <c r="BF162" i="4"/>
  <c r="BI161" i="4"/>
  <c r="BH161" i="4"/>
  <c r="BG161" i="4"/>
  <c r="BE161" i="4"/>
  <c r="T161" i="4"/>
  <c r="R161" i="4"/>
  <c r="P161" i="4"/>
  <c r="BK161" i="4"/>
  <c r="J161" i="4"/>
  <c r="BF161" i="4" s="1"/>
  <c r="BI160" i="4"/>
  <c r="BH160" i="4"/>
  <c r="BG160" i="4"/>
  <c r="BE160" i="4"/>
  <c r="T160" i="4"/>
  <c r="R160" i="4"/>
  <c r="P160" i="4"/>
  <c r="BK160" i="4"/>
  <c r="J160" i="4"/>
  <c r="BF160" i="4"/>
  <c r="BI159" i="4"/>
  <c r="BH159" i="4"/>
  <c r="BG159" i="4"/>
  <c r="BE159" i="4"/>
  <c r="T159" i="4"/>
  <c r="R159" i="4"/>
  <c r="R158" i="4" s="1"/>
  <c r="P159" i="4"/>
  <c r="BK159" i="4"/>
  <c r="J159" i="4"/>
  <c r="BF159" i="4"/>
  <c r="BI156" i="4"/>
  <c r="BH156" i="4"/>
  <c r="BG156" i="4"/>
  <c r="BE156" i="4"/>
  <c r="T156" i="4"/>
  <c r="T155" i="4"/>
  <c r="R156" i="4"/>
  <c r="R155" i="4" s="1"/>
  <c r="P156" i="4"/>
  <c r="P155" i="4"/>
  <c r="BK156" i="4"/>
  <c r="BK155" i="4" s="1"/>
  <c r="J155" i="4" s="1"/>
  <c r="J101" i="4" s="1"/>
  <c r="J156" i="4"/>
  <c r="BF156" i="4" s="1"/>
  <c r="BI154" i="4"/>
  <c r="BH154" i="4"/>
  <c r="BG154" i="4"/>
  <c r="BE154" i="4"/>
  <c r="T154" i="4"/>
  <c r="R154" i="4"/>
  <c r="P154" i="4"/>
  <c r="BK154" i="4"/>
  <c r="J154" i="4"/>
  <c r="BF154" i="4"/>
  <c r="BI153" i="4"/>
  <c r="BH153" i="4"/>
  <c r="BG153" i="4"/>
  <c r="BE153" i="4"/>
  <c r="T153" i="4"/>
  <c r="R153" i="4"/>
  <c r="P153" i="4"/>
  <c r="BK153" i="4"/>
  <c r="J153" i="4"/>
  <c r="BF153" i="4" s="1"/>
  <c r="BI152" i="4"/>
  <c r="BH152" i="4"/>
  <c r="BG152" i="4"/>
  <c r="BE152" i="4"/>
  <c r="T152" i="4"/>
  <c r="R152" i="4"/>
  <c r="P152" i="4"/>
  <c r="BK152" i="4"/>
  <c r="J152" i="4"/>
  <c r="BF152" i="4"/>
  <c r="BI151" i="4"/>
  <c r="BH151" i="4"/>
  <c r="BG151" i="4"/>
  <c r="BE151" i="4"/>
  <c r="T151" i="4"/>
  <c r="R151" i="4"/>
  <c r="P151" i="4"/>
  <c r="BK151" i="4"/>
  <c r="J151" i="4"/>
  <c r="BF151" i="4" s="1"/>
  <c r="BI150" i="4"/>
  <c r="BH150" i="4"/>
  <c r="BG150" i="4"/>
  <c r="BE150" i="4"/>
  <c r="T150" i="4"/>
  <c r="R150" i="4"/>
  <c r="P150" i="4"/>
  <c r="BK150" i="4"/>
  <c r="J150" i="4"/>
  <c r="BF150" i="4"/>
  <c r="BI149" i="4"/>
  <c r="BH149" i="4"/>
  <c r="BG149" i="4"/>
  <c r="BE149" i="4"/>
  <c r="T149" i="4"/>
  <c r="R149" i="4"/>
  <c r="P149" i="4"/>
  <c r="BK149" i="4"/>
  <c r="J149" i="4"/>
  <c r="BF149" i="4" s="1"/>
  <c r="BI148" i="4"/>
  <c r="BH148" i="4"/>
  <c r="BG148" i="4"/>
  <c r="BE148" i="4"/>
  <c r="T148" i="4"/>
  <c r="R148" i="4"/>
  <c r="P148" i="4"/>
  <c r="BK148" i="4"/>
  <c r="J148" i="4"/>
  <c r="BF148" i="4"/>
  <c r="BI147" i="4"/>
  <c r="BH147" i="4"/>
  <c r="BG147" i="4"/>
  <c r="BE147" i="4"/>
  <c r="T147" i="4"/>
  <c r="R147" i="4"/>
  <c r="P147" i="4"/>
  <c r="BK147" i="4"/>
  <c r="J147" i="4"/>
  <c r="BF147" i="4" s="1"/>
  <c r="BI146" i="4"/>
  <c r="BH146" i="4"/>
  <c r="BG146" i="4"/>
  <c r="BE146" i="4"/>
  <c r="T146" i="4"/>
  <c r="R146" i="4"/>
  <c r="P146" i="4"/>
  <c r="BK146" i="4"/>
  <c r="J146" i="4"/>
  <c r="BF146" i="4"/>
  <c r="BI145" i="4"/>
  <c r="BH145" i="4"/>
  <c r="BG145" i="4"/>
  <c r="BE145" i="4"/>
  <c r="T145" i="4"/>
  <c r="R145" i="4"/>
  <c r="P145" i="4"/>
  <c r="BK145" i="4"/>
  <c r="J145" i="4"/>
  <c r="BF145" i="4" s="1"/>
  <c r="BI144" i="4"/>
  <c r="BH144" i="4"/>
  <c r="BG144" i="4"/>
  <c r="BE144" i="4"/>
  <c r="T144" i="4"/>
  <c r="R144" i="4"/>
  <c r="P144" i="4"/>
  <c r="P139" i="4" s="1"/>
  <c r="P127" i="4" s="1"/>
  <c r="BK144" i="4"/>
  <c r="J144" i="4"/>
  <c r="BF144" i="4"/>
  <c r="BI143" i="4"/>
  <c r="BH143" i="4"/>
  <c r="BG143" i="4"/>
  <c r="BE143" i="4"/>
  <c r="T143" i="4"/>
  <c r="R143" i="4"/>
  <c r="P143" i="4"/>
  <c r="BK143" i="4"/>
  <c r="J143" i="4"/>
  <c r="BF143" i="4" s="1"/>
  <c r="J34" i="4" s="1"/>
  <c r="AW97" i="1" s="1"/>
  <c r="BI142" i="4"/>
  <c r="BH142" i="4"/>
  <c r="BG142" i="4"/>
  <c r="BE142" i="4"/>
  <c r="T142" i="4"/>
  <c r="R142" i="4"/>
  <c r="P142" i="4"/>
  <c r="BK142" i="4"/>
  <c r="J142" i="4"/>
  <c r="BF142" i="4"/>
  <c r="BI141" i="4"/>
  <c r="BH141" i="4"/>
  <c r="BG141" i="4"/>
  <c r="BE141" i="4"/>
  <c r="T141" i="4"/>
  <c r="R141" i="4"/>
  <c r="P141" i="4"/>
  <c r="BK141" i="4"/>
  <c r="J141" i="4"/>
  <c r="BF141" i="4" s="1"/>
  <c r="BI140" i="4"/>
  <c r="BH140" i="4"/>
  <c r="BG140" i="4"/>
  <c r="BE140" i="4"/>
  <c r="T140" i="4"/>
  <c r="R140" i="4"/>
  <c r="P140" i="4"/>
  <c r="BK140" i="4"/>
  <c r="J140" i="4"/>
  <c r="BF140" i="4"/>
  <c r="BI138" i="4"/>
  <c r="BH138" i="4"/>
  <c r="BG138" i="4"/>
  <c r="BE138" i="4"/>
  <c r="T138" i="4"/>
  <c r="R138" i="4"/>
  <c r="P138" i="4"/>
  <c r="BK138" i="4"/>
  <c r="J138" i="4"/>
  <c r="BF138" i="4"/>
  <c r="BI137" i="4"/>
  <c r="BH137" i="4"/>
  <c r="BG137" i="4"/>
  <c r="BE137" i="4"/>
  <c r="T137" i="4"/>
  <c r="R137" i="4"/>
  <c r="P137" i="4"/>
  <c r="BK137" i="4"/>
  <c r="J137" i="4"/>
  <c r="BF137" i="4" s="1"/>
  <c r="BI136" i="4"/>
  <c r="BH136" i="4"/>
  <c r="BG136" i="4"/>
  <c r="BE136" i="4"/>
  <c r="T136" i="4"/>
  <c r="R136" i="4"/>
  <c r="P136" i="4"/>
  <c r="BK136" i="4"/>
  <c r="J136" i="4"/>
  <c r="BF136" i="4"/>
  <c r="BI135" i="4"/>
  <c r="BH135" i="4"/>
  <c r="BG135" i="4"/>
  <c r="BE135" i="4"/>
  <c r="T135" i="4"/>
  <c r="R135" i="4"/>
  <c r="P135" i="4"/>
  <c r="BK135" i="4"/>
  <c r="J135" i="4"/>
  <c r="BF135" i="4" s="1"/>
  <c r="BI134" i="4"/>
  <c r="BH134" i="4"/>
  <c r="BG134" i="4"/>
  <c r="BE134" i="4"/>
  <c r="T134" i="4"/>
  <c r="R134" i="4"/>
  <c r="P134" i="4"/>
  <c r="P131" i="4" s="1"/>
  <c r="BK134" i="4"/>
  <c r="J134" i="4"/>
  <c r="BF134" i="4"/>
  <c r="BI133" i="4"/>
  <c r="BH133" i="4"/>
  <c r="BG133" i="4"/>
  <c r="BE133" i="4"/>
  <c r="T133" i="4"/>
  <c r="T131" i="4" s="1"/>
  <c r="R133" i="4"/>
  <c r="P133" i="4"/>
  <c r="BK133" i="4"/>
  <c r="J133" i="4"/>
  <c r="BF133" i="4" s="1"/>
  <c r="BI132" i="4"/>
  <c r="BH132" i="4"/>
  <c r="BG132" i="4"/>
  <c r="BE132" i="4"/>
  <c r="T132" i="4"/>
  <c r="R132" i="4"/>
  <c r="P132" i="4"/>
  <c r="BK132" i="4"/>
  <c r="J132" i="4"/>
  <c r="BF132" i="4"/>
  <c r="BI130" i="4"/>
  <c r="BH130" i="4"/>
  <c r="BG130" i="4"/>
  <c r="BE130" i="4"/>
  <c r="T130" i="4"/>
  <c r="R130" i="4"/>
  <c r="P130" i="4"/>
  <c r="BK130" i="4"/>
  <c r="J130" i="4"/>
  <c r="BF130" i="4"/>
  <c r="BI129" i="4"/>
  <c r="BH129" i="4"/>
  <c r="BG129" i="4"/>
  <c r="BE129" i="4"/>
  <c r="T129" i="4"/>
  <c r="T128" i="4"/>
  <c r="R129" i="4"/>
  <c r="R128" i="4"/>
  <c r="P129" i="4"/>
  <c r="P128" i="4"/>
  <c r="BK129" i="4"/>
  <c r="BK128" i="4" s="1"/>
  <c r="J129" i="4"/>
  <c r="BF129" i="4" s="1"/>
  <c r="J122" i="4"/>
  <c r="F122" i="4"/>
  <c r="F120" i="4"/>
  <c r="E118" i="4"/>
  <c r="J91" i="4"/>
  <c r="F91" i="4"/>
  <c r="F89" i="4"/>
  <c r="E87" i="4"/>
  <c r="J24" i="4"/>
  <c r="E24" i="4"/>
  <c r="J92" i="4" s="1"/>
  <c r="J23" i="4"/>
  <c r="J18" i="4"/>
  <c r="E18" i="4"/>
  <c r="J17" i="4"/>
  <c r="J12" i="4"/>
  <c r="E7" i="4"/>
  <c r="J37" i="3"/>
  <c r="J36" i="3"/>
  <c r="AY96" i="1"/>
  <c r="J35" i="3"/>
  <c r="AX96" i="1" s="1"/>
  <c r="BI156" i="3"/>
  <c r="BH156" i="3"/>
  <c r="BG156" i="3"/>
  <c r="BE156" i="3"/>
  <c r="T156" i="3"/>
  <c r="R156" i="3"/>
  <c r="P156" i="3"/>
  <c r="BK156" i="3"/>
  <c r="J156" i="3"/>
  <c r="BF156" i="3"/>
  <c r="BI155" i="3"/>
  <c r="BH155" i="3"/>
  <c r="BG155" i="3"/>
  <c r="BE155" i="3"/>
  <c r="T155" i="3"/>
  <c r="R155" i="3"/>
  <c r="P155" i="3"/>
  <c r="BK155" i="3"/>
  <c r="J155" i="3"/>
  <c r="BF155" i="3" s="1"/>
  <c r="BI154" i="3"/>
  <c r="BH154" i="3"/>
  <c r="BG154" i="3"/>
  <c r="BE154" i="3"/>
  <c r="T154" i="3"/>
  <c r="R154" i="3"/>
  <c r="P154" i="3"/>
  <c r="BK154" i="3"/>
  <c r="J154" i="3"/>
  <c r="BF154" i="3" s="1"/>
  <c r="BI153" i="3"/>
  <c r="BH153" i="3"/>
  <c r="BG153" i="3"/>
  <c r="BE153" i="3"/>
  <c r="T153" i="3"/>
  <c r="R153" i="3"/>
  <c r="P153" i="3"/>
  <c r="BK153" i="3"/>
  <c r="J153" i="3"/>
  <c r="BF153" i="3" s="1"/>
  <c r="BI152" i="3"/>
  <c r="BH152" i="3"/>
  <c r="BG152" i="3"/>
  <c r="BE152" i="3"/>
  <c r="T152" i="3"/>
  <c r="R152" i="3"/>
  <c r="P152" i="3"/>
  <c r="BK152" i="3"/>
  <c r="J152" i="3"/>
  <c r="BF152" i="3" s="1"/>
  <c r="BI151" i="3"/>
  <c r="BH151" i="3"/>
  <c r="BG151" i="3"/>
  <c r="BE151" i="3"/>
  <c r="T151" i="3"/>
  <c r="R151" i="3"/>
  <c r="R150" i="3" s="1"/>
  <c r="R149" i="3" s="1"/>
  <c r="P151" i="3"/>
  <c r="P150" i="3" s="1"/>
  <c r="P149" i="3" s="1"/>
  <c r="BK151" i="3"/>
  <c r="BK150" i="3"/>
  <c r="J151" i="3"/>
  <c r="BF151" i="3"/>
  <c r="BI148" i="3"/>
  <c r="BH148" i="3"/>
  <c r="BG148" i="3"/>
  <c r="BE148" i="3"/>
  <c r="T148" i="3"/>
  <c r="T147" i="3" s="1"/>
  <c r="R148" i="3"/>
  <c r="R147" i="3" s="1"/>
  <c r="P148" i="3"/>
  <c r="P147" i="3"/>
  <c r="BK148" i="3"/>
  <c r="BK147" i="3" s="1"/>
  <c r="J147" i="3" s="1"/>
  <c r="J100" i="3" s="1"/>
  <c r="J148" i="3"/>
  <c r="BF148" i="3" s="1"/>
  <c r="BI146" i="3"/>
  <c r="BH146" i="3"/>
  <c r="BG146" i="3"/>
  <c r="BE146" i="3"/>
  <c r="T146" i="3"/>
  <c r="R146" i="3"/>
  <c r="P146" i="3"/>
  <c r="BK146" i="3"/>
  <c r="J146" i="3"/>
  <c r="BF146" i="3" s="1"/>
  <c r="BI145" i="3"/>
  <c r="BH145" i="3"/>
  <c r="BG145" i="3"/>
  <c r="BE145" i="3"/>
  <c r="T145" i="3"/>
  <c r="R145" i="3"/>
  <c r="P145" i="3"/>
  <c r="BK145" i="3"/>
  <c r="J145" i="3"/>
  <c r="BF145" i="3" s="1"/>
  <c r="BI144" i="3"/>
  <c r="BH144" i="3"/>
  <c r="BG144" i="3"/>
  <c r="BE144" i="3"/>
  <c r="T144" i="3"/>
  <c r="R144" i="3"/>
  <c r="P144" i="3"/>
  <c r="BK144" i="3"/>
  <c r="J144" i="3"/>
  <c r="BF144" i="3"/>
  <c r="BI143" i="3"/>
  <c r="BH143" i="3"/>
  <c r="BG143" i="3"/>
  <c r="BE143" i="3"/>
  <c r="T143" i="3"/>
  <c r="R143" i="3"/>
  <c r="P143" i="3"/>
  <c r="BK143" i="3"/>
  <c r="J143" i="3"/>
  <c r="BF143" i="3" s="1"/>
  <c r="BI142" i="3"/>
  <c r="BH142" i="3"/>
  <c r="BG142" i="3"/>
  <c r="BE142" i="3"/>
  <c r="T142" i="3"/>
  <c r="R142" i="3"/>
  <c r="P142" i="3"/>
  <c r="BK142" i="3"/>
  <c r="J142" i="3"/>
  <c r="BF142" i="3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T140" i="3"/>
  <c r="R140" i="3"/>
  <c r="P140" i="3"/>
  <c r="BK140" i="3"/>
  <c r="J140" i="3"/>
  <c r="BF140" i="3" s="1"/>
  <c r="BI139" i="3"/>
  <c r="BH139" i="3"/>
  <c r="BG139" i="3"/>
  <c r="BE139" i="3"/>
  <c r="T139" i="3"/>
  <c r="R139" i="3"/>
  <c r="P139" i="3"/>
  <c r="BK139" i="3"/>
  <c r="J139" i="3"/>
  <c r="BF139" i="3" s="1"/>
  <c r="BI138" i="3"/>
  <c r="BH138" i="3"/>
  <c r="BG138" i="3"/>
  <c r="BE138" i="3"/>
  <c r="T138" i="3"/>
  <c r="R138" i="3"/>
  <c r="P138" i="3"/>
  <c r="BK138" i="3"/>
  <c r="J138" i="3"/>
  <c r="BF138" i="3" s="1"/>
  <c r="BI137" i="3"/>
  <c r="BH137" i="3"/>
  <c r="BG137" i="3"/>
  <c r="F35" i="3" s="1"/>
  <c r="BB96" i="1" s="1"/>
  <c r="BE137" i="3"/>
  <c r="T137" i="3"/>
  <c r="R137" i="3"/>
  <c r="P137" i="3"/>
  <c r="BK137" i="3"/>
  <c r="J137" i="3"/>
  <c r="BF137" i="3" s="1"/>
  <c r="BI136" i="3"/>
  <c r="BH136" i="3"/>
  <c r="BG136" i="3"/>
  <c r="BE136" i="3"/>
  <c r="T136" i="3"/>
  <c r="R136" i="3"/>
  <c r="P136" i="3"/>
  <c r="BK136" i="3"/>
  <c r="J136" i="3"/>
  <c r="BF136" i="3"/>
  <c r="BI135" i="3"/>
  <c r="BH135" i="3"/>
  <c r="BG135" i="3"/>
  <c r="BE135" i="3"/>
  <c r="T135" i="3"/>
  <c r="R135" i="3"/>
  <c r="P135" i="3"/>
  <c r="BK135" i="3"/>
  <c r="J135" i="3"/>
  <c r="BF135" i="3" s="1"/>
  <c r="BI134" i="3"/>
  <c r="BH134" i="3"/>
  <c r="BG134" i="3"/>
  <c r="BE134" i="3"/>
  <c r="T134" i="3"/>
  <c r="R134" i="3"/>
  <c r="P134" i="3"/>
  <c r="BK134" i="3"/>
  <c r="J134" i="3"/>
  <c r="BF134" i="3"/>
  <c r="BI133" i="3"/>
  <c r="BH133" i="3"/>
  <c r="BG133" i="3"/>
  <c r="BE133" i="3"/>
  <c r="T133" i="3"/>
  <c r="T132" i="3" s="1"/>
  <c r="R133" i="3"/>
  <c r="P133" i="3"/>
  <c r="BK133" i="3"/>
  <c r="J133" i="3"/>
  <c r="BF133" i="3"/>
  <c r="BI131" i="3"/>
  <c r="BH131" i="3"/>
  <c r="BG131" i="3"/>
  <c r="BE131" i="3"/>
  <c r="T131" i="3"/>
  <c r="R131" i="3"/>
  <c r="P131" i="3"/>
  <c r="BK131" i="3"/>
  <c r="J131" i="3"/>
  <c r="BF131" i="3" s="1"/>
  <c r="BI130" i="3"/>
  <c r="BH130" i="3"/>
  <c r="BG130" i="3"/>
  <c r="BE130" i="3"/>
  <c r="T130" i="3"/>
  <c r="R130" i="3"/>
  <c r="P130" i="3"/>
  <c r="BK130" i="3"/>
  <c r="J130" i="3"/>
  <c r="BF130" i="3"/>
  <c r="BI129" i="3"/>
  <c r="BH129" i="3"/>
  <c r="BG129" i="3"/>
  <c r="BE129" i="3"/>
  <c r="T129" i="3"/>
  <c r="R129" i="3"/>
  <c r="P129" i="3"/>
  <c r="BK129" i="3"/>
  <c r="J129" i="3"/>
  <c r="BF129" i="3" s="1"/>
  <c r="BI128" i="3"/>
  <c r="BH128" i="3"/>
  <c r="BG128" i="3"/>
  <c r="BE128" i="3"/>
  <c r="T128" i="3"/>
  <c r="R128" i="3"/>
  <c r="P128" i="3"/>
  <c r="BK128" i="3"/>
  <c r="J128" i="3"/>
  <c r="BF128" i="3" s="1"/>
  <c r="BI127" i="3"/>
  <c r="BH127" i="3"/>
  <c r="BG127" i="3"/>
  <c r="BE127" i="3"/>
  <c r="T127" i="3"/>
  <c r="R127" i="3"/>
  <c r="P127" i="3"/>
  <c r="BK127" i="3"/>
  <c r="J127" i="3"/>
  <c r="BF127" i="3"/>
  <c r="BI126" i="3"/>
  <c r="BH126" i="3"/>
  <c r="BG126" i="3"/>
  <c r="BE126" i="3"/>
  <c r="T126" i="3"/>
  <c r="R126" i="3"/>
  <c r="P126" i="3"/>
  <c r="BK126" i="3"/>
  <c r="J126" i="3"/>
  <c r="BF126" i="3" s="1"/>
  <c r="BI125" i="3"/>
  <c r="BH125" i="3"/>
  <c r="BG125" i="3"/>
  <c r="BE125" i="3"/>
  <c r="T125" i="3"/>
  <c r="T124" i="3"/>
  <c r="R125" i="3"/>
  <c r="R124" i="3" s="1"/>
  <c r="P125" i="3"/>
  <c r="P124" i="3"/>
  <c r="BK125" i="3"/>
  <c r="J125" i="3"/>
  <c r="BF125" i="3"/>
  <c r="J118" i="3"/>
  <c r="F118" i="3"/>
  <c r="F116" i="3"/>
  <c r="E114" i="3"/>
  <c r="J91" i="3"/>
  <c r="F91" i="3"/>
  <c r="F89" i="3"/>
  <c r="E87" i="3"/>
  <c r="J24" i="3"/>
  <c r="E24" i="3"/>
  <c r="J23" i="3"/>
  <c r="J18" i="3"/>
  <c r="E18" i="3"/>
  <c r="F119" i="3" s="1"/>
  <c r="F92" i="3"/>
  <c r="J17" i="3"/>
  <c r="J12" i="3"/>
  <c r="J116" i="3" s="1"/>
  <c r="J89" i="3"/>
  <c r="E7" i="3"/>
  <c r="J37" i="2"/>
  <c r="J36" i="2"/>
  <c r="AY95" i="1" s="1"/>
  <c r="J35" i="2"/>
  <c r="AX95" i="1"/>
  <c r="BI210" i="2"/>
  <c r="BH210" i="2"/>
  <c r="BG210" i="2"/>
  <c r="BE210" i="2"/>
  <c r="T210" i="2"/>
  <c r="T209" i="2" s="1"/>
  <c r="R210" i="2"/>
  <c r="R209" i="2"/>
  <c r="P210" i="2"/>
  <c r="P209" i="2" s="1"/>
  <c r="BK210" i="2"/>
  <c r="BK209" i="2"/>
  <c r="J209" i="2"/>
  <c r="J104" i="2" s="1"/>
  <c r="J210" i="2"/>
  <c r="BF210" i="2" s="1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BK207" i="2"/>
  <c r="J207" i="2"/>
  <c r="BF207" i="2"/>
  <c r="BI206" i="2"/>
  <c r="BH206" i="2"/>
  <c r="BG206" i="2"/>
  <c r="BE206" i="2"/>
  <c r="T206" i="2"/>
  <c r="R206" i="2"/>
  <c r="P206" i="2"/>
  <c r="BK206" i="2"/>
  <c r="J206" i="2"/>
  <c r="BF206" i="2" s="1"/>
  <c r="BI205" i="2"/>
  <c r="BH205" i="2"/>
  <c r="BG205" i="2"/>
  <c r="BE205" i="2"/>
  <c r="T205" i="2"/>
  <c r="R205" i="2"/>
  <c r="P205" i="2"/>
  <c r="BK205" i="2"/>
  <c r="J205" i="2"/>
  <c r="BF205" i="2"/>
  <c r="BI204" i="2"/>
  <c r="BH204" i="2"/>
  <c r="BG204" i="2"/>
  <c r="BE204" i="2"/>
  <c r="T204" i="2"/>
  <c r="R204" i="2"/>
  <c r="P204" i="2"/>
  <c r="BK204" i="2"/>
  <c r="BK199" i="2" s="1"/>
  <c r="J199" i="2" s="1"/>
  <c r="J103" i="2" s="1"/>
  <c r="J204" i="2"/>
  <c r="BF204" i="2" s="1"/>
  <c r="BI203" i="2"/>
  <c r="BH203" i="2"/>
  <c r="BG203" i="2"/>
  <c r="BE203" i="2"/>
  <c r="T203" i="2"/>
  <c r="R203" i="2"/>
  <c r="P203" i="2"/>
  <c r="BK203" i="2"/>
  <c r="J203" i="2"/>
  <c r="BF203" i="2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/>
  <c r="BI200" i="2"/>
  <c r="BH200" i="2"/>
  <c r="BG200" i="2"/>
  <c r="BE200" i="2"/>
  <c r="T200" i="2"/>
  <c r="R200" i="2"/>
  <c r="P200" i="2"/>
  <c r="BK200" i="2"/>
  <c r="J200" i="2"/>
  <c r="BF200" i="2" s="1"/>
  <c r="BI198" i="2"/>
  <c r="BH198" i="2"/>
  <c r="BG198" i="2"/>
  <c r="BE198" i="2"/>
  <c r="T198" i="2"/>
  <c r="R198" i="2"/>
  <c r="P198" i="2"/>
  <c r="BK198" i="2"/>
  <c r="J198" i="2"/>
  <c r="BF198" i="2" s="1"/>
  <c r="BI197" i="2"/>
  <c r="BH197" i="2"/>
  <c r="BG197" i="2"/>
  <c r="BE197" i="2"/>
  <c r="T197" i="2"/>
  <c r="R197" i="2"/>
  <c r="P197" i="2"/>
  <c r="BK197" i="2"/>
  <c r="J197" i="2"/>
  <c r="BF197" i="2"/>
  <c r="BI196" i="2"/>
  <c r="BH196" i="2"/>
  <c r="BG196" i="2"/>
  <c r="BE196" i="2"/>
  <c r="T196" i="2"/>
  <c r="R196" i="2"/>
  <c r="P196" i="2"/>
  <c r="BK196" i="2"/>
  <c r="J196" i="2"/>
  <c r="BF196" i="2" s="1"/>
  <c r="BI195" i="2"/>
  <c r="BH195" i="2"/>
  <c r="BG195" i="2"/>
  <c r="BE195" i="2"/>
  <c r="T195" i="2"/>
  <c r="R195" i="2"/>
  <c r="P195" i="2"/>
  <c r="BK195" i="2"/>
  <c r="J195" i="2"/>
  <c r="BF195" i="2"/>
  <c r="BI194" i="2"/>
  <c r="BH194" i="2"/>
  <c r="BG194" i="2"/>
  <c r="BE194" i="2"/>
  <c r="T194" i="2"/>
  <c r="R194" i="2"/>
  <c r="P194" i="2"/>
  <c r="BK194" i="2"/>
  <c r="J194" i="2"/>
  <c r="BF194" i="2" s="1"/>
  <c r="BI193" i="2"/>
  <c r="BH193" i="2"/>
  <c r="BG193" i="2"/>
  <c r="BE193" i="2"/>
  <c r="T193" i="2"/>
  <c r="R193" i="2"/>
  <c r="P193" i="2"/>
  <c r="BK193" i="2"/>
  <c r="J193" i="2"/>
  <c r="BF193" i="2"/>
  <c r="BI192" i="2"/>
  <c r="BH192" i="2"/>
  <c r="BG192" i="2"/>
  <c r="BE192" i="2"/>
  <c r="T192" i="2"/>
  <c r="R192" i="2"/>
  <c r="P192" i="2"/>
  <c r="BK192" i="2"/>
  <c r="J192" i="2"/>
  <c r="BF192" i="2" s="1"/>
  <c r="BI191" i="2"/>
  <c r="BH191" i="2"/>
  <c r="BG191" i="2"/>
  <c r="BE191" i="2"/>
  <c r="T191" i="2"/>
  <c r="R191" i="2"/>
  <c r="P191" i="2"/>
  <c r="BK191" i="2"/>
  <c r="J191" i="2"/>
  <c r="BF191" i="2"/>
  <c r="BI190" i="2"/>
  <c r="BH190" i="2"/>
  <c r="BG190" i="2"/>
  <c r="BE190" i="2"/>
  <c r="T190" i="2"/>
  <c r="R190" i="2"/>
  <c r="P190" i="2"/>
  <c r="BK190" i="2"/>
  <c r="J190" i="2"/>
  <c r="BF190" i="2" s="1"/>
  <c r="BI189" i="2"/>
  <c r="BH189" i="2"/>
  <c r="BG189" i="2"/>
  <c r="BE189" i="2"/>
  <c r="T189" i="2"/>
  <c r="R189" i="2"/>
  <c r="P189" i="2"/>
  <c r="BK189" i="2"/>
  <c r="J189" i="2"/>
  <c r="BF189" i="2"/>
  <c r="BI187" i="2"/>
  <c r="BH187" i="2"/>
  <c r="BG187" i="2"/>
  <c r="BE187" i="2"/>
  <c r="T187" i="2"/>
  <c r="R187" i="2"/>
  <c r="P187" i="2"/>
  <c r="BK187" i="2"/>
  <c r="J187" i="2"/>
  <c r="BF187" i="2"/>
  <c r="BI186" i="2"/>
  <c r="BH186" i="2"/>
  <c r="BG186" i="2"/>
  <c r="BE186" i="2"/>
  <c r="T186" i="2"/>
  <c r="R186" i="2"/>
  <c r="P186" i="2"/>
  <c r="BK186" i="2"/>
  <c r="J186" i="2"/>
  <c r="BF186" i="2" s="1"/>
  <c r="BI185" i="2"/>
  <c r="BH185" i="2"/>
  <c r="BG185" i="2"/>
  <c r="BE185" i="2"/>
  <c r="T185" i="2"/>
  <c r="R185" i="2"/>
  <c r="P185" i="2"/>
  <c r="BK185" i="2"/>
  <c r="J185" i="2"/>
  <c r="BF185" i="2"/>
  <c r="BI184" i="2"/>
  <c r="BH184" i="2"/>
  <c r="BG184" i="2"/>
  <c r="BE184" i="2"/>
  <c r="T184" i="2"/>
  <c r="R184" i="2"/>
  <c r="P184" i="2"/>
  <c r="BK184" i="2"/>
  <c r="J184" i="2"/>
  <c r="BF184" i="2" s="1"/>
  <c r="BI183" i="2"/>
  <c r="BH183" i="2"/>
  <c r="BG183" i="2"/>
  <c r="BE183" i="2"/>
  <c r="T183" i="2"/>
  <c r="R183" i="2"/>
  <c r="P183" i="2"/>
  <c r="BK183" i="2"/>
  <c r="J183" i="2"/>
  <c r="BF183" i="2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E181" i="2"/>
  <c r="T181" i="2"/>
  <c r="R181" i="2"/>
  <c r="P181" i="2"/>
  <c r="BK181" i="2"/>
  <c r="J181" i="2"/>
  <c r="BF181" i="2"/>
  <c r="BI180" i="2"/>
  <c r="BH180" i="2"/>
  <c r="BG180" i="2"/>
  <c r="BE180" i="2"/>
  <c r="T180" i="2"/>
  <c r="R180" i="2"/>
  <c r="P180" i="2"/>
  <c r="BK180" i="2"/>
  <c r="J180" i="2"/>
  <c r="BF180" i="2" s="1"/>
  <c r="BI179" i="2"/>
  <c r="BH179" i="2"/>
  <c r="BG179" i="2"/>
  <c r="BE179" i="2"/>
  <c r="T179" i="2"/>
  <c r="R179" i="2"/>
  <c r="P179" i="2"/>
  <c r="BK179" i="2"/>
  <c r="J179" i="2"/>
  <c r="BF179" i="2"/>
  <c r="BI178" i="2"/>
  <c r="BH178" i="2"/>
  <c r="BG178" i="2"/>
  <c r="BE178" i="2"/>
  <c r="T178" i="2"/>
  <c r="R178" i="2"/>
  <c r="P178" i="2"/>
  <c r="BK178" i="2"/>
  <c r="J178" i="2"/>
  <c r="BF178" i="2" s="1"/>
  <c r="BI177" i="2"/>
  <c r="BH177" i="2"/>
  <c r="BG177" i="2"/>
  <c r="BE177" i="2"/>
  <c r="T177" i="2"/>
  <c r="R177" i="2"/>
  <c r="P177" i="2"/>
  <c r="BK177" i="2"/>
  <c r="J177" i="2"/>
  <c r="BF177" i="2"/>
  <c r="BI176" i="2"/>
  <c r="BH176" i="2"/>
  <c r="BG176" i="2"/>
  <c r="BE176" i="2"/>
  <c r="T176" i="2"/>
  <c r="R176" i="2"/>
  <c r="P176" i="2"/>
  <c r="BK176" i="2"/>
  <c r="J176" i="2"/>
  <c r="BF176" i="2" s="1"/>
  <c r="BI175" i="2"/>
  <c r="BH175" i="2"/>
  <c r="BG175" i="2"/>
  <c r="BE175" i="2"/>
  <c r="T175" i="2"/>
  <c r="R175" i="2"/>
  <c r="P175" i="2"/>
  <c r="BK175" i="2"/>
  <c r="J175" i="2"/>
  <c r="BF175" i="2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R171" i="2"/>
  <c r="P171" i="2"/>
  <c r="BK171" i="2"/>
  <c r="J171" i="2"/>
  <c r="BF171" i="2"/>
  <c r="BI170" i="2"/>
  <c r="BH170" i="2"/>
  <c r="BG170" i="2"/>
  <c r="BE170" i="2"/>
  <c r="T170" i="2"/>
  <c r="R170" i="2"/>
  <c r="P170" i="2"/>
  <c r="BK170" i="2"/>
  <c r="J170" i="2"/>
  <c r="BF170" i="2" s="1"/>
  <c r="BI169" i="2"/>
  <c r="BH169" i="2"/>
  <c r="BG169" i="2"/>
  <c r="BE169" i="2"/>
  <c r="T169" i="2"/>
  <c r="R169" i="2"/>
  <c r="P169" i="2"/>
  <c r="BK169" i="2"/>
  <c r="J169" i="2"/>
  <c r="BF169" i="2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/>
  <c r="BI164" i="2"/>
  <c r="BH164" i="2"/>
  <c r="BG164" i="2"/>
  <c r="BE164" i="2"/>
  <c r="T164" i="2"/>
  <c r="R164" i="2"/>
  <c r="P164" i="2"/>
  <c r="BK164" i="2"/>
  <c r="J164" i="2"/>
  <c r="BF164" i="2" s="1"/>
  <c r="BI163" i="2"/>
  <c r="BH163" i="2"/>
  <c r="BG163" i="2"/>
  <c r="BE163" i="2"/>
  <c r="T163" i="2"/>
  <c r="R163" i="2"/>
  <c r="P163" i="2"/>
  <c r="BK163" i="2"/>
  <c r="J163" i="2"/>
  <c r="BF163" i="2"/>
  <c r="BI162" i="2"/>
  <c r="BH162" i="2"/>
  <c r="BG162" i="2"/>
  <c r="BE162" i="2"/>
  <c r="T162" i="2"/>
  <c r="R162" i="2"/>
  <c r="P162" i="2"/>
  <c r="BK162" i="2"/>
  <c r="BK159" i="2" s="1"/>
  <c r="J159" i="2" s="1"/>
  <c r="J101" i="2" s="1"/>
  <c r="J162" i="2"/>
  <c r="BF162" i="2" s="1"/>
  <c r="BI161" i="2"/>
  <c r="BH161" i="2"/>
  <c r="BG161" i="2"/>
  <c r="BE161" i="2"/>
  <c r="T161" i="2"/>
  <c r="R161" i="2"/>
  <c r="R159" i="2" s="1"/>
  <c r="P161" i="2"/>
  <c r="BK161" i="2"/>
  <c r="J161" i="2"/>
  <c r="BF161" i="2"/>
  <c r="BI160" i="2"/>
  <c r="BH160" i="2"/>
  <c r="BG160" i="2"/>
  <c r="BE160" i="2"/>
  <c r="T160" i="2"/>
  <c r="R160" i="2"/>
  <c r="P160" i="2"/>
  <c r="P159" i="2" s="1"/>
  <c r="BK160" i="2"/>
  <c r="J160" i="2"/>
  <c r="BF160" i="2" s="1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R149" i="2"/>
  <c r="P149" i="2"/>
  <c r="BK149" i="2"/>
  <c r="J149" i="2"/>
  <c r="BF149" i="2"/>
  <c r="BI148" i="2"/>
  <c r="BH148" i="2"/>
  <c r="BG148" i="2"/>
  <c r="BE148" i="2"/>
  <c r="T148" i="2"/>
  <c r="R148" i="2"/>
  <c r="P148" i="2"/>
  <c r="BK148" i="2"/>
  <c r="J148" i="2"/>
  <c r="BF148" i="2" s="1"/>
  <c r="BI147" i="2"/>
  <c r="BH147" i="2"/>
  <c r="BG147" i="2"/>
  <c r="BE147" i="2"/>
  <c r="T147" i="2"/>
  <c r="R147" i="2"/>
  <c r="P147" i="2"/>
  <c r="P144" i="2" s="1"/>
  <c r="BK147" i="2"/>
  <c r="J147" i="2"/>
  <c r="BF147" i="2"/>
  <c r="BI146" i="2"/>
  <c r="BH146" i="2"/>
  <c r="BG146" i="2"/>
  <c r="BE146" i="2"/>
  <c r="T146" i="2"/>
  <c r="T144" i="2" s="1"/>
  <c r="R146" i="2"/>
  <c r="P146" i="2"/>
  <c r="BK146" i="2"/>
  <c r="J146" i="2"/>
  <c r="BF146" i="2" s="1"/>
  <c r="BI145" i="2"/>
  <c r="BH145" i="2"/>
  <c r="BG145" i="2"/>
  <c r="BE145" i="2"/>
  <c r="T145" i="2"/>
  <c r="R145" i="2"/>
  <c r="P145" i="2"/>
  <c r="BK145" i="2"/>
  <c r="J145" i="2"/>
  <c r="BF145" i="2"/>
  <c r="BI143" i="2"/>
  <c r="BH143" i="2"/>
  <c r="BG143" i="2"/>
  <c r="BE143" i="2"/>
  <c r="T143" i="2"/>
  <c r="R143" i="2"/>
  <c r="P143" i="2"/>
  <c r="BK143" i="2"/>
  <c r="J143" i="2"/>
  <c r="BF143" i="2"/>
  <c r="BI142" i="2"/>
  <c r="BH142" i="2"/>
  <c r="BG142" i="2"/>
  <c r="BE142" i="2"/>
  <c r="T142" i="2"/>
  <c r="R142" i="2"/>
  <c r="P142" i="2"/>
  <c r="BK142" i="2"/>
  <c r="J142" i="2"/>
  <c r="BF142" i="2" s="1"/>
  <c r="BI141" i="2"/>
  <c r="BH141" i="2"/>
  <c r="BG141" i="2"/>
  <c r="BE141" i="2"/>
  <c r="T141" i="2"/>
  <c r="R141" i="2"/>
  <c r="P141" i="2"/>
  <c r="BK141" i="2"/>
  <c r="J141" i="2"/>
  <c r="BF141" i="2"/>
  <c r="BI140" i="2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R139" i="2"/>
  <c r="P139" i="2"/>
  <c r="BK139" i="2"/>
  <c r="J139" i="2"/>
  <c r="BF139" i="2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/>
  <c r="BI136" i="2"/>
  <c r="F37" i="2" s="1"/>
  <c r="BD95" i="1" s="1"/>
  <c r="BH136" i="2"/>
  <c r="BG136" i="2"/>
  <c r="BE136" i="2"/>
  <c r="T136" i="2"/>
  <c r="R136" i="2"/>
  <c r="P136" i="2"/>
  <c r="BK136" i="2"/>
  <c r="J136" i="2"/>
  <c r="BF136" i="2" s="1"/>
  <c r="BI135" i="2"/>
  <c r="BH135" i="2"/>
  <c r="BG135" i="2"/>
  <c r="BE135" i="2"/>
  <c r="T135" i="2"/>
  <c r="R135" i="2"/>
  <c r="P135" i="2"/>
  <c r="BK135" i="2"/>
  <c r="J135" i="2"/>
  <c r="BF135" i="2"/>
  <c r="BI134" i="2"/>
  <c r="BH134" i="2"/>
  <c r="BG134" i="2"/>
  <c r="BE134" i="2"/>
  <c r="T134" i="2"/>
  <c r="T132" i="2" s="1"/>
  <c r="R134" i="2"/>
  <c r="P134" i="2"/>
  <c r="BK134" i="2"/>
  <c r="J134" i="2"/>
  <c r="BF134" i="2" s="1"/>
  <c r="BI133" i="2"/>
  <c r="BH133" i="2"/>
  <c r="BG133" i="2"/>
  <c r="BE133" i="2"/>
  <c r="T133" i="2"/>
  <c r="R133" i="2"/>
  <c r="P133" i="2"/>
  <c r="P132" i="2"/>
  <c r="BK133" i="2"/>
  <c r="J133" i="2"/>
  <c r="BF133" i="2"/>
  <c r="BI131" i="2"/>
  <c r="BH131" i="2"/>
  <c r="BG131" i="2"/>
  <c r="BE131" i="2"/>
  <c r="T131" i="2"/>
  <c r="R131" i="2"/>
  <c r="P131" i="2"/>
  <c r="BK131" i="2"/>
  <c r="J131" i="2"/>
  <c r="BF131" i="2"/>
  <c r="BI130" i="2"/>
  <c r="BH130" i="2"/>
  <c r="BG130" i="2"/>
  <c r="BE130" i="2"/>
  <c r="T130" i="2"/>
  <c r="R130" i="2"/>
  <c r="P130" i="2"/>
  <c r="BK130" i="2"/>
  <c r="J130" i="2"/>
  <c r="BF130" i="2" s="1"/>
  <c r="BI129" i="2"/>
  <c r="BH129" i="2"/>
  <c r="BG129" i="2"/>
  <c r="BE129" i="2"/>
  <c r="T129" i="2"/>
  <c r="R129" i="2"/>
  <c r="P129" i="2"/>
  <c r="BK129" i="2"/>
  <c r="J129" i="2"/>
  <c r="BF129" i="2"/>
  <c r="BI128" i="2"/>
  <c r="BH128" i="2"/>
  <c r="BG128" i="2"/>
  <c r="BE128" i="2"/>
  <c r="T128" i="2"/>
  <c r="R128" i="2"/>
  <c r="P128" i="2"/>
  <c r="BK128" i="2"/>
  <c r="J128" i="2"/>
  <c r="BF128" i="2" s="1"/>
  <c r="BI127" i="2"/>
  <c r="BH127" i="2"/>
  <c r="BG127" i="2"/>
  <c r="BE127" i="2"/>
  <c r="F33" i="2" s="1"/>
  <c r="AZ95" i="1" s="1"/>
  <c r="T127" i="2"/>
  <c r="T126" i="2" s="1"/>
  <c r="R127" i="2"/>
  <c r="P127" i="2"/>
  <c r="P126" i="2" s="1"/>
  <c r="BK127" i="2"/>
  <c r="J127" i="2"/>
  <c r="BF127" i="2"/>
  <c r="J34" i="2" s="1"/>
  <c r="AW95" i="1" s="1"/>
  <c r="J120" i="2"/>
  <c r="F120" i="2"/>
  <c r="F118" i="2"/>
  <c r="E116" i="2"/>
  <c r="J91" i="2"/>
  <c r="F91" i="2"/>
  <c r="F89" i="2"/>
  <c r="E87" i="2"/>
  <c r="J24" i="2"/>
  <c r="E24" i="2"/>
  <c r="J121" i="2" s="1"/>
  <c r="J92" i="2"/>
  <c r="J23" i="2"/>
  <c r="J18" i="2"/>
  <c r="E18" i="2"/>
  <c r="F121" i="2"/>
  <c r="F92" i="2"/>
  <c r="J17" i="2"/>
  <c r="J12" i="2"/>
  <c r="J118" i="2"/>
  <c r="J89" i="2"/>
  <c r="E7" i="2"/>
  <c r="E114" i="2" s="1"/>
  <c r="E85" i="2"/>
  <c r="AS94" i="1"/>
  <c r="L90" i="1"/>
  <c r="AM90" i="1"/>
  <c r="AM89" i="1"/>
  <c r="L89" i="1"/>
  <c r="AM87" i="1"/>
  <c r="L87" i="1"/>
  <c r="L85" i="1"/>
  <c r="L84" i="1"/>
  <c r="F35" i="2" l="1"/>
  <c r="BB95" i="1" s="1"/>
  <c r="BB94" i="1" s="1"/>
  <c r="E85" i="4"/>
  <c r="E116" i="4"/>
  <c r="F35" i="4"/>
  <c r="BB97" i="1" s="1"/>
  <c r="T139" i="4"/>
  <c r="T127" i="4" s="1"/>
  <c r="T126" i="4" s="1"/>
  <c r="BK126" i="2"/>
  <c r="R132" i="2"/>
  <c r="BK144" i="2"/>
  <c r="J144" i="2" s="1"/>
  <c r="J100" i="2" s="1"/>
  <c r="BK149" i="3"/>
  <c r="J149" i="3" s="1"/>
  <c r="J101" i="3" s="1"/>
  <c r="J150" i="3"/>
  <c r="J102" i="3" s="1"/>
  <c r="R157" i="4"/>
  <c r="F34" i="3"/>
  <c r="BA96" i="1" s="1"/>
  <c r="J34" i="3"/>
  <c r="AW96" i="1" s="1"/>
  <c r="J128" i="4"/>
  <c r="J98" i="4" s="1"/>
  <c r="R144" i="2"/>
  <c r="R188" i="2"/>
  <c r="R199" i="2"/>
  <c r="BK132" i="3"/>
  <c r="J132" i="3" s="1"/>
  <c r="J99" i="3" s="1"/>
  <c r="F33" i="4"/>
  <c r="AZ97" i="1" s="1"/>
  <c r="F34" i="2"/>
  <c r="BA95" i="1" s="1"/>
  <c r="R126" i="2"/>
  <c r="J33" i="2"/>
  <c r="AV95" i="1" s="1"/>
  <c r="AT95" i="1" s="1"/>
  <c r="F36" i="2"/>
  <c r="BC95" i="1" s="1"/>
  <c r="BK132" i="2"/>
  <c r="J132" i="2" s="1"/>
  <c r="J99" i="2" s="1"/>
  <c r="T159" i="2"/>
  <c r="T188" i="2"/>
  <c r="T125" i="2" s="1"/>
  <c r="T124" i="2" s="1"/>
  <c r="P188" i="2"/>
  <c r="T123" i="3"/>
  <c r="J33" i="3"/>
  <c r="AV96" i="1" s="1"/>
  <c r="R132" i="3"/>
  <c r="R123" i="3" s="1"/>
  <c r="R122" i="3" s="1"/>
  <c r="F36" i="4"/>
  <c r="BC97" i="1" s="1"/>
  <c r="F34" i="4"/>
  <c r="BA97" i="1" s="1"/>
  <c r="F37" i="4"/>
  <c r="BD97" i="1" s="1"/>
  <c r="R131" i="4"/>
  <c r="R127" i="4" s="1"/>
  <c r="R126" i="4" s="1"/>
  <c r="P164" i="4"/>
  <c r="P168" i="4"/>
  <c r="BK188" i="2"/>
  <c r="J188" i="2" s="1"/>
  <c r="J102" i="2" s="1"/>
  <c r="P199" i="2"/>
  <c r="P125" i="2" s="1"/>
  <c r="P124" i="2" s="1"/>
  <c r="AU95" i="1" s="1"/>
  <c r="BK124" i="3"/>
  <c r="F33" i="3"/>
  <c r="AZ96" i="1" s="1"/>
  <c r="AZ94" i="1" s="1"/>
  <c r="T150" i="3"/>
  <c r="T149" i="3" s="1"/>
  <c r="J123" i="4"/>
  <c r="BK131" i="4"/>
  <c r="J131" i="4" s="1"/>
  <c r="J99" i="4" s="1"/>
  <c r="R139" i="4"/>
  <c r="T199" i="2"/>
  <c r="P132" i="3"/>
  <c r="P123" i="3" s="1"/>
  <c r="P122" i="3" s="1"/>
  <c r="AU96" i="1" s="1"/>
  <c r="J120" i="4"/>
  <c r="J89" i="4"/>
  <c r="T158" i="4"/>
  <c r="T157" i="4" s="1"/>
  <c r="E112" i="3"/>
  <c r="E85" i="3"/>
  <c r="J119" i="3"/>
  <c r="J92" i="3"/>
  <c r="F36" i="3"/>
  <c r="BC96" i="1" s="1"/>
  <c r="F37" i="3"/>
  <c r="BD96" i="1" s="1"/>
  <c r="BD94" i="1" s="1"/>
  <c r="W33" i="1" s="1"/>
  <c r="F123" i="4"/>
  <c r="F92" i="4"/>
  <c r="J33" i="4"/>
  <c r="AV97" i="1" s="1"/>
  <c r="AT97" i="1" s="1"/>
  <c r="BK139" i="4"/>
  <c r="J139" i="4" s="1"/>
  <c r="J100" i="4" s="1"/>
  <c r="BK158" i="4"/>
  <c r="W29" i="1" l="1"/>
  <c r="AV94" i="1"/>
  <c r="AT96" i="1"/>
  <c r="R125" i="2"/>
  <c r="R124" i="2" s="1"/>
  <c r="T122" i="3"/>
  <c r="BA94" i="1"/>
  <c r="BK127" i="4"/>
  <c r="W31" i="1"/>
  <c r="AX94" i="1"/>
  <c r="BK125" i="2"/>
  <c r="J126" i="2"/>
  <c r="J98" i="2" s="1"/>
  <c r="BK157" i="4"/>
  <c r="J157" i="4" s="1"/>
  <c r="J102" i="4" s="1"/>
  <c r="J158" i="4"/>
  <c r="J103" i="4" s="1"/>
  <c r="J124" i="3"/>
  <c r="J98" i="3" s="1"/>
  <c r="BK123" i="3"/>
  <c r="P157" i="4"/>
  <c r="P126" i="4" s="1"/>
  <c r="AU97" i="1" s="1"/>
  <c r="AU94" i="1" s="1"/>
  <c r="BC94" i="1"/>
  <c r="J125" i="2" l="1"/>
  <c r="J97" i="2" s="1"/>
  <c r="BK124" i="2"/>
  <c r="J124" i="2" s="1"/>
  <c r="W30" i="1"/>
  <c r="AW94" i="1"/>
  <c r="AK30" i="1" s="1"/>
  <c r="AK29" i="1"/>
  <c r="AY94" i="1"/>
  <c r="W32" i="1"/>
  <c r="BK122" i="3"/>
  <c r="J122" i="3" s="1"/>
  <c r="J123" i="3"/>
  <c r="J97" i="3" s="1"/>
  <c r="J127" i="4"/>
  <c r="J97" i="4" s="1"/>
  <c r="BK126" i="4"/>
  <c r="J126" i="4" s="1"/>
  <c r="J96" i="4" l="1"/>
  <c r="J30" i="4"/>
  <c r="J30" i="2"/>
  <c r="J96" i="2"/>
  <c r="J96" i="3"/>
  <c r="J30" i="3"/>
  <c r="AT94" i="1"/>
  <c r="AG95" i="1" l="1"/>
  <c r="J39" i="2"/>
  <c r="AG96" i="1"/>
  <c r="AN96" i="1" s="1"/>
  <c r="J39" i="3"/>
  <c r="J39" i="4"/>
  <c r="AG97" i="1"/>
  <c r="AN97" i="1" s="1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<sst xmlns="http://schemas.openxmlformats.org/spreadsheetml/2006/main" count="2693" uniqueCount="638">
  <si>
    <t>Export Komplet</t>
  </si>
  <si>
    <t/>
  </si>
  <si>
    <t>2.0</t>
  </si>
  <si>
    <t>False</t>
  </si>
  <si>
    <t>{6acb50ba-f2cf-4136-8264-c1dbc7de5c5c}</t>
  </si>
  <si>
    <t>&gt;&gt;  skryté stĺpce  &lt;&lt;</t>
  </si>
  <si>
    <t>0,01</t>
  </si>
  <si>
    <t>20</t>
  </si>
  <si>
    <t>v ---  nižšie sa nachádzajú doplnkové a pomocné údaje k zostavám  --- v</t>
  </si>
  <si>
    <t>Návod na vyplnenie</t>
  </si>
  <si>
    <t>0,001</t>
  </si>
  <si>
    <t>Kód:</t>
  </si>
  <si>
    <t>191010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</si>
  <si>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</si>
  <si>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</si>
  <si>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ZNIŽENIE ENERGETICKEJ NÁROČNOSTI S VYUŽITÍM BIOMASY-KULTURNY DOM MNÍŠEK NAD POPRADOM</t>
  </si>
  <si>
    <t>JKSO:</t>
  </si>
  <si>
    <t>KS:</t>
  </si>
  <si>
    <t>Miesto:</t>
  </si>
  <si>
    <t>MNÍŠEK NAD POPRADOM</t>
  </si>
  <si>
    <t>Dátum:</t>
  </si>
  <si>
    <t>10. 10. 2019</t>
  </si>
  <si>
    <t>Objednávateľ:</t>
  </si>
  <si>
    <t>IČO:</t>
  </si>
  <si>
    <t>OBEC MNÍŠEK NAD POPRADOM č.126, 065 22</t>
  </si>
  <si>
    <t>IČ DPH:</t>
  </si>
  <si>
    <t>Zhotoviteľ:</t>
  </si>
  <si>
    <t>Vyplň údaj</t>
  </si>
  <si>
    <t>Projektant:</t>
  </si>
  <si>
    <t>ING.ALŽBETA VOLAŘIKOVÁ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</si>
  <si>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</si>
  <si>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</si>
  <si>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</si>
  <si>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</si>
  <si>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</si>
  <si>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</si>
  <si>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</si>
  <si>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</si>
  <si>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</si>
  <si>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</si>
  <si>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</si>
  <si>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</si>
  <si>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</si>
  <si>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</si>
  <si>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</si>
  <si>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</si>
  <si>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</si>
  <si>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</si>
  <si>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</si>
  <si>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</si>
  <si>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</si>
  <si>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</si>
  <si>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</si>
  <si>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</si>
  <si>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</si>
  <si>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</si>
  <si>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</si>
  <si>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</si>
  <si>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</si>
  <si>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</si>
  <si>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</si>
  <si>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</si>
  <si>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</si>
  <si>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</si>
  <si>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</si>
  <si>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</si>
  <si>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</si>
  <si>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</si>
  <si>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</si>
  <si>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</si>
  <si>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</si>
  <si>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</si>
  <si>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</si>
  <si>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</si>
  <si>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</si>
  <si>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</si>
  <si>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</si>
  <si>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</si>
  <si>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</si>
  <si>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00</t>
  </si>
  <si>
    <t>Ústredné vykurovanie</t>
  </si>
  <si>
    <t>STA</t>
  </si>
  <si>
    <t>1</t>
  </si>
  <si>
    <t>{e6b76c4e-d16b-4089-8459-d957b27fb20f}</t>
  </si>
  <si>
    <t>01</t>
  </si>
  <si>
    <t>Zateplenie objektu I.etapa</t>
  </si>
  <si>
    <t>{2b955f84-39c4-42b7-ac7f-011f8fe0defe}</t>
  </si>
  <si>
    <t>02</t>
  </si>
  <si>
    <t>Stavebné úpravy v kotolni</t>
  </si>
  <si>
    <t>{5d8810e4-a9bc-429c-a451-a4badfc7d690}</t>
  </si>
  <si>
    <t>KRYCÍ LIST ROZPOČTU</t>
  </si>
  <si>
    <t>Objekt:</t>
  </si>
  <si>
    <t>00 - Ústredné vykurovanie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</si>
  <si>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</si>
  <si>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</si>
  <si>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</si>
  <si>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</si>
  <si>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</si>
  <si>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</si>
  <si>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713 - Izolácie tepelné</t>
  </si>
  <si>
    <t xml:space="preserve">    731 - Ústredné kúrenie, kotolne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</si>
  <si>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</si>
  <si>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</si>
  <si>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</si>
  <si>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732 - Ústredné kúrenie, strojovne</t>
  </si>
  <si>
    <t xml:space="preserve">    783 - Dokončovacie práce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</si>
  <si>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</si>
  <si>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</si>
  <si>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</si>
  <si>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</si>
  <si>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</si>
  <si>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</si>
  <si>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</si>
  <si>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</si>
  <si>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</si>
  <si>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</si>
  <si>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</si>
  <si>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</si>
  <si>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</si>
  <si>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>Práce a dodávky PSV</t>
  </si>
  <si>
    <t>2</t>
  </si>
  <si>
    <t>ROZPOCET</t>
  </si>
  <si>
    <t>713</t>
  </si>
  <si>
    <t>Izolácie tepelné</t>
  </si>
  <si>
    <t>65</t>
  </si>
  <si>
    <t>K</t>
  </si>
  <si>
    <t>713482111</t>
  </si>
  <si>
    <t>Montáž trubíc z PE, hr.do 10 mm,vnút.priemer do 38</t>
  </si>
  <si>
    <t>m</t>
  </si>
  <si>
    <t>16</t>
  </si>
  <si>
    <t>66</t>
  </si>
  <si>
    <t>M</t>
  </si>
  <si>
    <t>2837741532</t>
  </si>
  <si>
    <t>TUBOLIT izolácia - trubica   18/ 5-DG (240)  ARC-0006  Armacell     AZ FLEX</t>
  </si>
  <si>
    <t>32</t>
  </si>
  <si>
    <t>4</t>
  </si>
  <si>
    <t>67</t>
  </si>
  <si>
    <t>2837741538</t>
  </si>
  <si>
    <t>TUBOLIT izolácia - trubica   20/ 5-DG (240)  ARC-0001  Armacell     AZ FLEX</t>
  </si>
  <si>
    <t>6</t>
  </si>
  <si>
    <t>68</t>
  </si>
  <si>
    <t>2837741559</t>
  </si>
  <si>
    <t>TUBOLIT izolácia - trubica   28/ 5-DG (160)  ARC-0008  Armacell     AZ FLEX</t>
  </si>
  <si>
    <t>8</t>
  </si>
  <si>
    <t>69</t>
  </si>
  <si>
    <t>2837741564</t>
  </si>
  <si>
    <t>TUBOLIT izolácia - trubica   32/ 5-DG (140)  ARC-0003  Armacell     AZ FLEX</t>
  </si>
  <si>
    <t>10</t>
  </si>
  <si>
    <t>731</t>
  </si>
  <si>
    <t>Ústredné kúrenie, kotolne</t>
  </si>
  <si>
    <t>731249114</t>
  </si>
  <si>
    <t>Montáž kotla oceľového teplovodného na tuhé palivá o výkone nad 23 do 35 kW</t>
  </si>
  <si>
    <t>súb.</t>
  </si>
  <si>
    <t>12</t>
  </si>
  <si>
    <t>01001</t>
  </si>
  <si>
    <t>Kotol splyňovací ATTACK 25 DPXCP</t>
  </si>
  <si>
    <t>ks</t>
  </si>
  <si>
    <t>14</t>
  </si>
  <si>
    <t>3</t>
  </si>
  <si>
    <t>010011</t>
  </si>
  <si>
    <t>PED210 doprav.peliet ATTACK 2m pre kot.combi pellets horákom PELH50A</t>
  </si>
  <si>
    <t>010012</t>
  </si>
  <si>
    <t>Zásobník peliet pre špiral.podávač 500l</t>
  </si>
  <si>
    <t>18</t>
  </si>
  <si>
    <t>5</t>
  </si>
  <si>
    <t>01002</t>
  </si>
  <si>
    <t>Meranie a regulácia</t>
  </si>
  <si>
    <t>7312491141</t>
  </si>
  <si>
    <t>Uvedenie do prevádzky</t>
  </si>
  <si>
    <t>22</t>
  </si>
  <si>
    <t>7</t>
  </si>
  <si>
    <t>731291070</t>
  </si>
  <si>
    <t>Montáž rýchlomontážnej sady s 3-cestným zmiešavačom DN 25</t>
  </si>
  <si>
    <t>24</t>
  </si>
  <si>
    <t>4849220117</t>
  </si>
  <si>
    <t>HERZ Čerpadlová skupina PUMPFIX MIX, DN 25, s obeh.čerp.Wilo Ynos Para 25/1-6</t>
  </si>
  <si>
    <t>26</t>
  </si>
  <si>
    <t>9</t>
  </si>
  <si>
    <t>731361141</t>
  </si>
  <si>
    <t>Nerezový komín Schiedel ICS 25 dvojplášťový DN 200 mm, výšky 8 m</t>
  </si>
  <si>
    <t>28</t>
  </si>
  <si>
    <t>731361149</t>
  </si>
  <si>
    <t>Príplatok k cene za 1 m nerezového komína Schiedel ICS 25 dvojplášťový DN 200 mm, výšky nad 8 do 18 m</t>
  </si>
  <si>
    <t>30</t>
  </si>
  <si>
    <t>11</t>
  </si>
  <si>
    <t>998731201</t>
  </si>
  <si>
    <t>Presun hmôt pre kotolne umiestnené vo výške (hĺbke) do 6 m</t>
  </si>
  <si>
    <t>%</t>
  </si>
  <si>
    <t>733</t>
  </si>
  <si>
    <t>Ústredné kúrenie, rozvodné potrubie</t>
  </si>
  <si>
    <t>733111112</t>
  </si>
  <si>
    <t>Potrubie z rúrok závitových oceľových bezšvových bežných strednotlakových DN 10</t>
  </si>
  <si>
    <t>34</t>
  </si>
  <si>
    <t>13</t>
  </si>
  <si>
    <t>733111113</t>
  </si>
  <si>
    <t>Potrubie z rúrok závitových oceľových bezšvových bežných strednotlakových DN 15</t>
  </si>
  <si>
    <t>36</t>
  </si>
  <si>
    <t>15</t>
  </si>
  <si>
    <t>733111115</t>
  </si>
  <si>
    <t>Potrubie z rúrok závitových oceľových bezšvových bežných strednotlakových DN 25</t>
  </si>
  <si>
    <t>38</t>
  </si>
  <si>
    <t>733111116</t>
  </si>
  <si>
    <t>Potrubie z rúrok závitových oceľových bezšvových bežných strednotlakových DN 32</t>
  </si>
  <si>
    <t>40</t>
  </si>
  <si>
    <t>17</t>
  </si>
  <si>
    <t>733113114</t>
  </si>
  <si>
    <t>Potrubie z rúrok závitových Príplatok k cene za zhotovenie prípojky z oceľ. rúrok závitových DN 20</t>
  </si>
  <si>
    <t>42</t>
  </si>
  <si>
    <t>733113115</t>
  </si>
  <si>
    <t>Potrubie z rúrok závitových Príplatok k cene za zhotovenie prípojky z oceľ. rúrok závitových DN 25</t>
  </si>
  <si>
    <t>44</t>
  </si>
  <si>
    <t>19</t>
  </si>
  <si>
    <t>733113116</t>
  </si>
  <si>
    <t>Potrubie z rúrok závitových Príplatok k cene za zhotovenie prípojky z oceľ. rúrok závitových DN 32</t>
  </si>
  <si>
    <t>46</t>
  </si>
  <si>
    <t>70</t>
  </si>
  <si>
    <t>733161501</t>
  </si>
  <si>
    <t>Potrubie plasthliníkové PE-RT 16x2 mm z rúrok v kotúčoch</t>
  </si>
  <si>
    <t>48</t>
  </si>
  <si>
    <t>71</t>
  </si>
  <si>
    <t>733161503</t>
  </si>
  <si>
    <t>Potrubie plasthliníkové PE-RT 20x2 mm z rúrok v kotúčoch</t>
  </si>
  <si>
    <t>50</t>
  </si>
  <si>
    <t>72</t>
  </si>
  <si>
    <t>733161504</t>
  </si>
  <si>
    <t>Potrubie plasthliníkové PE-RT 26x3 mm z rúrok v kotúčoch</t>
  </si>
  <si>
    <t>52</t>
  </si>
  <si>
    <t>73</t>
  </si>
  <si>
    <t>733161505</t>
  </si>
  <si>
    <t>Potrubie plasthliníkové PE-RT 32x3 mm z rúrok v kotúčoch</t>
  </si>
  <si>
    <t>54</t>
  </si>
  <si>
    <t>733190107</t>
  </si>
  <si>
    <t>Tlaková skúška potrubia z oceľových rúrok závitových</t>
  </si>
  <si>
    <t>56</t>
  </si>
  <si>
    <t>74</t>
  </si>
  <si>
    <t>733191301</t>
  </si>
  <si>
    <t>Tlaková skúška plastového potrubia do 32 mm</t>
  </si>
  <si>
    <t>58</t>
  </si>
  <si>
    <t>21</t>
  </si>
  <si>
    <t>998733201</t>
  </si>
  <si>
    <t>Presun hmôt pre rozvody potrubia v objektoch výšky do 6 m</t>
  </si>
  <si>
    <t>60</t>
  </si>
  <si>
    <t>734</t>
  </si>
  <si>
    <t>Ústredné kúrenie, armatúry.</t>
  </si>
  <si>
    <t>734209101</t>
  </si>
  <si>
    <t>Montáž závitovej armatúry s 1 závitom do G 1/2</t>
  </si>
  <si>
    <t>62</t>
  </si>
  <si>
    <t>23</t>
  </si>
  <si>
    <t>48442284617101</t>
  </si>
  <si>
    <t>Vypúšťací ventil DN 1/2" s hadicovou prípojkou</t>
  </si>
  <si>
    <t>64</t>
  </si>
  <si>
    <t>48442284617102</t>
  </si>
  <si>
    <t>AO ventil DN 1/2"</t>
  </si>
  <si>
    <t>75</t>
  </si>
  <si>
    <t>734209104</t>
  </si>
  <si>
    <t>Montáž závitovej armatúry s 1 závitom G 3/4</t>
  </si>
  <si>
    <t>76</t>
  </si>
  <si>
    <t>4848901570</t>
  </si>
  <si>
    <t>Vykurovanie  - príslušenstvo  Adapter pre rúrky z plastu, chróm, 18x16x2</t>
  </si>
  <si>
    <t>25</t>
  </si>
  <si>
    <t>734209112</t>
  </si>
  <si>
    <t>Montáž závitovej armatúry s 2 závitmi do G 1/2</t>
  </si>
  <si>
    <t>4844228461086</t>
  </si>
  <si>
    <t>HERZ ventil spiatočkový RL-5, priamy 3/8   obj.č.1392300</t>
  </si>
  <si>
    <t>27</t>
  </si>
  <si>
    <t>4844228461002</t>
  </si>
  <si>
    <t>HERZ ventil priamy TS-90 3/8"  obj.č.1772390</t>
  </si>
  <si>
    <t>4844228461087</t>
  </si>
  <si>
    <t>HERZ ventil spiatočkový RL-5, priamy 1/2   obj.č.1392301</t>
  </si>
  <si>
    <t>78</t>
  </si>
  <si>
    <t>29</t>
  </si>
  <si>
    <t>4844228461003</t>
  </si>
  <si>
    <t>HERZ ventil priamy TS-90 1/2"  obj.č.1772391</t>
  </si>
  <si>
    <t>80</t>
  </si>
  <si>
    <t>48442284610031</t>
  </si>
  <si>
    <t>Poistný ventil 1/2" 1,8basr</t>
  </si>
  <si>
    <t>82</t>
  </si>
  <si>
    <t>31</t>
  </si>
  <si>
    <t>734209114</t>
  </si>
  <si>
    <t>Montáž závitovej armatúry s 2 závitmi G 3/4</t>
  </si>
  <si>
    <t>84</t>
  </si>
  <si>
    <t>484890643078</t>
  </si>
  <si>
    <t>Bezpečnostna armatúra k expanzomatu DN20</t>
  </si>
  <si>
    <t>86</t>
  </si>
  <si>
    <t>4844228461167</t>
  </si>
  <si>
    <t>HERZ Pripájací diel HERZ-3000, rohový, Rp 1/2 x G 3/4, obojstr. vypúšť. a napúšť., uzatvár.   obj.č.1346612</t>
  </si>
  <si>
    <t>88</t>
  </si>
  <si>
    <t>33</t>
  </si>
  <si>
    <t>734209115</t>
  </si>
  <si>
    <t>Montáž závitovej armatúry s 2 závitmi G 1</t>
  </si>
  <si>
    <t>90</t>
  </si>
  <si>
    <t>4848906260</t>
  </si>
  <si>
    <t>GIACOMINI, Guľový ventil s rukoväťou, chróm, 1"</t>
  </si>
  <si>
    <t>92</t>
  </si>
  <si>
    <t>35</t>
  </si>
  <si>
    <t>48489062601</t>
  </si>
  <si>
    <t>GIACOMINI, Guľový ventil s rukoväťou, chróm, 1" so šrub.</t>
  </si>
  <si>
    <t>94</t>
  </si>
  <si>
    <t>734209116</t>
  </si>
  <si>
    <t>Montáž závitovej armatúry s 2 závitmi G 5/4</t>
  </si>
  <si>
    <t>96</t>
  </si>
  <si>
    <t>37</t>
  </si>
  <si>
    <t>4848906450</t>
  </si>
  <si>
    <t>GIACOMINI, Guľový ventil DADO - rukoväť, chróm, 1 1/4"</t>
  </si>
  <si>
    <t>98</t>
  </si>
  <si>
    <t>48489062701</t>
  </si>
  <si>
    <t>Spätná klapka 5/4"</t>
  </si>
  <si>
    <t>100</t>
  </si>
  <si>
    <t>39</t>
  </si>
  <si>
    <t>484890627015</t>
  </si>
  <si>
    <t>Filter 5/4"</t>
  </si>
  <si>
    <t>102</t>
  </si>
  <si>
    <t>734209126</t>
  </si>
  <si>
    <t>Montáž závitovej armatúry s 3 závitmi G 5/4</t>
  </si>
  <si>
    <t>104</t>
  </si>
  <si>
    <t>41</t>
  </si>
  <si>
    <t>4843889022003</t>
  </si>
  <si>
    <t>ESBE VTC 511 DN 32/55°C</t>
  </si>
  <si>
    <t>106</t>
  </si>
  <si>
    <t>734223208</t>
  </si>
  <si>
    <t>Montáž termostatickej hlavice kvapalinovej jednoduchej</t>
  </si>
  <si>
    <t>108</t>
  </si>
  <si>
    <t>43</t>
  </si>
  <si>
    <t>4849211006</t>
  </si>
  <si>
    <t>Termostat HERZ "MINI", 6 - 28 °C  Herz obj.č.1920060</t>
  </si>
  <si>
    <t>110</t>
  </si>
  <si>
    <t>734424120</t>
  </si>
  <si>
    <t>Montáž tlakomera axiálneho priemer 63 mm</t>
  </si>
  <si>
    <t>112</t>
  </si>
  <si>
    <t>45</t>
  </si>
  <si>
    <t>484921100601</t>
  </si>
  <si>
    <t>Termomanometer</t>
  </si>
  <si>
    <t>114</t>
  </si>
  <si>
    <t>998734201</t>
  </si>
  <si>
    <t>Presun hmôt pre armatúry v objektoch výšky do 6 m</t>
  </si>
  <si>
    <t>116</t>
  </si>
  <si>
    <t>735</t>
  </si>
  <si>
    <t>Ústredné kúrenie, vykurov. telesá</t>
  </si>
  <si>
    <t>47</t>
  </si>
  <si>
    <t>735159523</t>
  </si>
  <si>
    <t>Montáž vykurovacieho telesa dvojradového s odvzdušnením nad 1200 mm</t>
  </si>
  <si>
    <t>sub</t>
  </si>
  <si>
    <t>118</t>
  </si>
  <si>
    <t>79</t>
  </si>
  <si>
    <t>4845374200</t>
  </si>
  <si>
    <t>Vykurovacie teleso doskové oceľové KORAD 21K s dvoma panelmi a jedným konvektorom  600x0600</t>
  </si>
  <si>
    <t>120</t>
  </si>
  <si>
    <t>4845374400</t>
  </si>
  <si>
    <t>Vykurovacie teleso doskové oceľové KORAD 21K s dvoma panelmi a jedným konvektorom  600x0800</t>
  </si>
  <si>
    <t>122</t>
  </si>
  <si>
    <t>81</t>
  </si>
  <si>
    <t>4845380650</t>
  </si>
  <si>
    <t>Vykurovacie teleso doskové oceľové KORAD 22K s dvoma panelmi a dvoma konvektormi  600x1200 AAA</t>
  </si>
  <si>
    <t>124</t>
  </si>
  <si>
    <t>4845380850</t>
  </si>
  <si>
    <t>Vykurovacie teleso doskové oceľové KORAD 22K s dvoma panelmi a dvoma konvektormi  600x1600 AAA</t>
  </si>
  <si>
    <t>126</t>
  </si>
  <si>
    <t>83</t>
  </si>
  <si>
    <t>4845381600</t>
  </si>
  <si>
    <t>Vykurovacie teleso doskové oceľové KORAD 22K s dvoma panelmi a dvoma konvektormi  900x0800</t>
  </si>
  <si>
    <t>128</t>
  </si>
  <si>
    <t>4845400850</t>
  </si>
  <si>
    <t>Vykurovacie teleso doskové oceľové KORAD VKP 22K s dvoma panelmi a dvoma konvektormi  600x1600</t>
  </si>
  <si>
    <t>130</t>
  </si>
  <si>
    <t>49</t>
  </si>
  <si>
    <t>484540025001</t>
  </si>
  <si>
    <t>Konzola korad</t>
  </si>
  <si>
    <t>132</t>
  </si>
  <si>
    <t>53</t>
  </si>
  <si>
    <t>7351595241</t>
  </si>
  <si>
    <t>Pripojka k rad.</t>
  </si>
  <si>
    <t>134</t>
  </si>
  <si>
    <t>998735201</t>
  </si>
  <si>
    <t>Presun hmôt pre vykurovacie telesá v objektoch výšky do 6 m</t>
  </si>
  <si>
    <t>136</t>
  </si>
  <si>
    <t>732</t>
  </si>
  <si>
    <t>Ústredné kúrenie, strojovne</t>
  </si>
  <si>
    <t>55</t>
  </si>
  <si>
    <t>7321114011</t>
  </si>
  <si>
    <t>Montáž hydraulického vyrovnavača</t>
  </si>
  <si>
    <t>138</t>
  </si>
  <si>
    <t>48492201181</t>
  </si>
  <si>
    <t>Hydraulický vyrovnavač dynamických tlakov 2m3/h</t>
  </si>
  <si>
    <t>140</t>
  </si>
  <si>
    <t>57</t>
  </si>
  <si>
    <t>732111434</t>
  </si>
  <si>
    <t>Montáž združeného rozdeľovača a zberača  MINI 3.0</t>
  </si>
  <si>
    <t>142</t>
  </si>
  <si>
    <t>4849220118</t>
  </si>
  <si>
    <t>HERZ Rozdeľovač k Pumpfixu, 2-okruhový</t>
  </si>
  <si>
    <t>144</t>
  </si>
  <si>
    <t>77</t>
  </si>
  <si>
    <t>732331515</t>
  </si>
  <si>
    <t>Nádoba expanzná tlaková s membránou typ Expanzomat I bez poistného ventilu objemu 50 l</t>
  </si>
  <si>
    <t>146</t>
  </si>
  <si>
    <t>732429112</t>
  </si>
  <si>
    <t>Montáž čerpadla (do potrubia) obehového špirálového DN 40</t>
  </si>
  <si>
    <t>148</t>
  </si>
  <si>
    <t>61</t>
  </si>
  <si>
    <t>4268150024</t>
  </si>
  <si>
    <t>čerpadlo - ALPHA2 32-60 180 1x230V 50Hz</t>
  </si>
  <si>
    <t>150</t>
  </si>
  <si>
    <t>05001</t>
  </si>
  <si>
    <t>Nemrznúca zmes do -20°C</t>
  </si>
  <si>
    <t>l</t>
  </si>
  <si>
    <t>152</t>
  </si>
  <si>
    <t>998732201</t>
  </si>
  <si>
    <t>Presun hmôt pre strojovne v objektoch výšky do 6 m</t>
  </si>
  <si>
    <t>154</t>
  </si>
  <si>
    <t>783</t>
  </si>
  <si>
    <t>Dokončovacie práce - nátery</t>
  </si>
  <si>
    <t>63</t>
  </si>
  <si>
    <t>783424341</t>
  </si>
  <si>
    <t>Nátery kov.potr.a armatúr v kanáloch a šachtách syntet. potrubie do DN 50 mm dvojnás. 1x email a základný náter - 140µm</t>
  </si>
  <si>
    <t>156</t>
  </si>
  <si>
    <t>01 - Zateplenie objektu I.etapa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</si>
  <si>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</si>
  <si>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</si>
  <si>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</si>
  <si>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</si>
  <si>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 xml:space="preserve">    764 - Konštrukcie klampiarske</t>
  </si>
  <si>
    <t>HSV</t>
  </si>
  <si>
    <t>Práce a dodávky HSV</t>
  </si>
  <si>
    <t>Úpravy povrchov, podlahy, osadenie</t>
  </si>
  <si>
    <t>610991111</t>
  </si>
  <si>
    <t>Zakrývanie výplní otvorov, predmetov a konštrukcií</t>
  </si>
  <si>
    <t>m2</t>
  </si>
  <si>
    <t>-1994590221</t>
  </si>
  <si>
    <t>622454311</t>
  </si>
  <si>
    <t>Oprava vonk.omietok cementových v množstve opravovanej plochy do 30% hladkých hladených</t>
  </si>
  <si>
    <t>-1502586856</t>
  </si>
  <si>
    <t>622464222</t>
  </si>
  <si>
    <t>Vonkajšia omietka stien tenkovrstvová, silikátová, SilikatTop, škrabaná, hr. 2 mm</t>
  </si>
  <si>
    <t>277870096</t>
  </si>
  <si>
    <t>622464310</t>
  </si>
  <si>
    <t>Vonkajšia omietka stien mozaiková, ručné miešanie a nanášanie, Mozaiková omietka</t>
  </si>
  <si>
    <t>-1606348122</t>
  </si>
  <si>
    <t>625259277</t>
  </si>
  <si>
    <t>Kontaktný zatepľovací systém z grafitového EPS hr. 100 mm, skrutkovacie kotvy</t>
  </si>
  <si>
    <t>-36808179</t>
  </si>
  <si>
    <t>625259342</t>
  </si>
  <si>
    <t>Kontaktný zatepľovací systém z XPS hr. 50 mm, skrutkovacie kotvy</t>
  </si>
  <si>
    <t>-1574688756</t>
  </si>
  <si>
    <t>625259391</t>
  </si>
  <si>
    <t>Kontaktný zatepľovací systém ostenia z XPS hr. 20 mm</t>
  </si>
  <si>
    <t>-1893347049</t>
  </si>
  <si>
    <t>Ostatné konštrukcie a práce-búranie</t>
  </si>
  <si>
    <t>941941031</t>
  </si>
  <si>
    <t>Montáž lešenia ľahkého pracovného radového s podlahami šírky od 0,80 do 1,00 m, výšky do 10 m</t>
  </si>
  <si>
    <t>-1647696349</t>
  </si>
  <si>
    <t>941941191</t>
  </si>
  <si>
    <t>Príplatok za prvý a každý ďalší i začatý mesiac použitia lešenia ľahkého pracovného radového s podlahami šírky od 0,80 do 1,00 m, výšky do 10 m</t>
  </si>
  <si>
    <t>-1002355035</t>
  </si>
  <si>
    <t>941941831</t>
  </si>
  <si>
    <t>Demontáž lešenia ľahkého pracovného radového s podlahami šírky nad 0,80 do 1,00 m, výšky do 10 m</t>
  </si>
  <si>
    <t>-779121602</t>
  </si>
  <si>
    <t>944944103</t>
  </si>
  <si>
    <t>Ochranná sieť na boku lešenia zo siete</t>
  </si>
  <si>
    <t>-1429384034</t>
  </si>
  <si>
    <t>944944803</t>
  </si>
  <si>
    <t>Demontáž ochrannej siete na boku lešenia zo siete</t>
  </si>
  <si>
    <t>2041298147</t>
  </si>
  <si>
    <t>953943124</t>
  </si>
  <si>
    <t>Demontáž a spätné osadenie drobných kovových predmetov , zvody bleskozvodu</t>
  </si>
  <si>
    <t>-359605647</t>
  </si>
  <si>
    <t>953945309</t>
  </si>
  <si>
    <t>Hliníkový soklový profil šírky 103 mm</t>
  </si>
  <si>
    <t>-861065687</t>
  </si>
  <si>
    <t>953995406</t>
  </si>
  <si>
    <t>Okenný a dverový dilatačný profil Apu</t>
  </si>
  <si>
    <t>258485701</t>
  </si>
  <si>
    <t>953995416</t>
  </si>
  <si>
    <t>Parapetný profil s integrovanou sieťovinou</t>
  </si>
  <si>
    <t>1392753446</t>
  </si>
  <si>
    <t>978021141</t>
  </si>
  <si>
    <t>Otlčenie omietok stien soklových v rozsahu do 30 %,  -0,01200t</t>
  </si>
  <si>
    <t>1036448672</t>
  </si>
  <si>
    <t>979081111</t>
  </si>
  <si>
    <t>Odvoz sutiny a vybúraných hmôt na skládku do 1 km</t>
  </si>
  <si>
    <t>t</t>
  </si>
  <si>
    <t>-772192808</t>
  </si>
  <si>
    <t>979081121</t>
  </si>
  <si>
    <t>Odvoz sutiny a vybúraných hmôt na skládku za každý ďalší 1 km</t>
  </si>
  <si>
    <t>1443549931</t>
  </si>
  <si>
    <t>979082111</t>
  </si>
  <si>
    <t>Vnútrostavenisková doprava sutiny a vybúraných hmôt do 10 m</t>
  </si>
  <si>
    <t>175601076</t>
  </si>
  <si>
    <t>979089012</t>
  </si>
  <si>
    <t>Poplatok za skladovanie - betón, tehly, dlaždice (17 01) ostatné</t>
  </si>
  <si>
    <t>333192615</t>
  </si>
  <si>
    <t>99</t>
  </si>
  <si>
    <t>Presun hmôt HSV</t>
  </si>
  <si>
    <t>999281111</t>
  </si>
  <si>
    <t>Presun hmôt pre opravy a údržbu objektov vrátane vonkajších plášťov výšky do 25 m</t>
  </si>
  <si>
    <t>1522262631</t>
  </si>
  <si>
    <t>764</t>
  </si>
  <si>
    <t>Konštrukcie klampiarske</t>
  </si>
  <si>
    <t>764315913</t>
  </si>
  <si>
    <t>Krytiny z pozinkovaného Pz plechu úpravy krytiny pri zateplení, so sklonom nad 45°</t>
  </si>
  <si>
    <t>413290088</t>
  </si>
  <si>
    <t>764410440</t>
  </si>
  <si>
    <t>Oplechovanie parapetov z pozinkovaného farbeného PZf plechu, vrátane rohov r.š. 250 mm</t>
  </si>
  <si>
    <t>16617292</t>
  </si>
  <si>
    <t>764410850</t>
  </si>
  <si>
    <t>Demontáž oplechovania parapetov rš od 100 do 330 mm,  -0,00135t</t>
  </si>
  <si>
    <t>-352035901</t>
  </si>
  <si>
    <t>764451802</t>
  </si>
  <si>
    <t>Demontáž odpadových rúr štvorcových so stranou 100 mm,  -0,00338t</t>
  </si>
  <si>
    <t>-1879500290</t>
  </si>
  <si>
    <t>764454231</t>
  </si>
  <si>
    <t>Montáž zvodových rúr z pozinkovaného PZ plechu, kruhové s priemerom 60 - 150 mm a predĺženie objímok</t>
  </si>
  <si>
    <t>-1948520898</t>
  </si>
  <si>
    <t>998764101</t>
  </si>
  <si>
    <t>Presun hmôt pre konštrukcie klampiarske v objektoch výšky do 6 m</t>
  </si>
  <si>
    <t>1634397121</t>
  </si>
  <si>
    <t>02 - Stavebné úpravy v kotolni</t>
  </si>
  <si>
    <t xml:space="preserve">    3 - Zvislé a kompletné konštrukcie</t>
  </si>
  <si>
    <t xml:space="preserve">    725 - Zdravotechnika - zariaďovacie predmety</t>
  </si>
  <si>
    <t xml:space="preserve">    766 - Konštrukcie stolárske</t>
  </si>
  <si>
    <t xml:space="preserve">    771 - Podlahy z dlaždíc</t>
  </si>
  <si>
    <t xml:space="preserve">    784 - Maľby</t>
  </si>
  <si>
    <t>Zvislé a kompletné konštrukcie</t>
  </si>
  <si>
    <t>317162102</t>
  </si>
  <si>
    <t>Keramický predpätý preklad KPP, šírky 120 mm, výšky 65 mm, dĺžky 1250 mm</t>
  </si>
  <si>
    <t>-998453094</t>
  </si>
  <si>
    <t>340239225</t>
  </si>
  <si>
    <t>Zamurovanie otvorov plochy nad 1 do 4 m2 tehlami (300x250x249)</t>
  </si>
  <si>
    <t>1799513029</t>
  </si>
  <si>
    <t>611421431</t>
  </si>
  <si>
    <t>Oprava vnútorných vápenných omietok stropov železobetónových rovných tvárnicových a klenieb, opravovaná plocha nad 30 do 50 % štukových</t>
  </si>
  <si>
    <t>-820071580</t>
  </si>
  <si>
    <t>612401391</t>
  </si>
  <si>
    <t>Omietka jednotlivých malých plôch vnútorných stien akoukoľvek maltou nad 0, 25 do 1 m2</t>
  </si>
  <si>
    <t>1741732799</t>
  </si>
  <si>
    <t>612409991</t>
  </si>
  <si>
    <t>Začistenie omietok (s dodaním hmoty) okolo okien, dverí,podláh, obkladov atď.</t>
  </si>
  <si>
    <t>-897876362</t>
  </si>
  <si>
    <t>612421431</t>
  </si>
  <si>
    <t>Oprava vnútorných vápenných omietok stien, v množstve opravenej plochy nad 30 do 50 % štukových</t>
  </si>
  <si>
    <t>-246761146</t>
  </si>
  <si>
    <t>632451411</t>
  </si>
  <si>
    <t>Vyspravenie cementového poteru s plochou jednotlivo (s dodaním hmôt) do 4 m2 a hr. do 10 mm</t>
  </si>
  <si>
    <t>-1410499646</t>
  </si>
  <si>
    <t>642944121</t>
  </si>
  <si>
    <t>Dodatočná montáž oceľovej dverovej zárubne, plochy otvoru do 2,5 m2</t>
  </si>
  <si>
    <t>-151484377</t>
  </si>
  <si>
    <t>553310008800</t>
  </si>
  <si>
    <t>Zárubňa oceľová CgU 800x1970x160 mm</t>
  </si>
  <si>
    <t>131485883</t>
  </si>
  <si>
    <t>962031132</t>
  </si>
  <si>
    <t>Búranie priečok alebo vybúranie otvorov plochy nad 4 m2 z tehál pálených, plných alebo dutých hr. do 150 mm,  -0,19600t</t>
  </si>
  <si>
    <t>1163694998</t>
  </si>
  <si>
    <t>965044201</t>
  </si>
  <si>
    <t>Brúsenie existujúcich betónových podláh, zbrúsenie nerovností</t>
  </si>
  <si>
    <t>-123739944</t>
  </si>
  <si>
    <t>965081812</t>
  </si>
  <si>
    <t>Búranie dlažieb, z kamen., cement., terazzových, čadičových alebo keramických, hr. nad 10 mm,  -0,06500t</t>
  </si>
  <si>
    <t>-268899050</t>
  </si>
  <si>
    <t>967031132</t>
  </si>
  <si>
    <t>Prikresanie rovných ostení, bez odstupu, po hrubom vybúraní otvorov, v murive tehl. na maltu,  -0,05700t</t>
  </si>
  <si>
    <t>-1612016185</t>
  </si>
  <si>
    <t>968061125</t>
  </si>
  <si>
    <t>Vyvesenie dreveného dverného krídla do suti plochy do 2 m2, -0,02400t</t>
  </si>
  <si>
    <t>-237649296</t>
  </si>
  <si>
    <t>968072455</t>
  </si>
  <si>
    <t>Vybúranie kovových dverových zárubní plochy do 2 m2,  -0,07600t</t>
  </si>
  <si>
    <t>-899746437</t>
  </si>
  <si>
    <t>971033531</t>
  </si>
  <si>
    <t>Vybúranie otvorov v murive tehl. plochy do 1 m2 hr. do 150 mm,  -0,28100t</t>
  </si>
  <si>
    <t>2133107787</t>
  </si>
  <si>
    <t>973031513</t>
  </si>
  <si>
    <t>Vysekanie kapsy pre kotvenie v murive z tehál hĺbky do 150 mm,  -0,00300t</t>
  </si>
  <si>
    <t>854956017</t>
  </si>
  <si>
    <t>974031664</t>
  </si>
  <si>
    <t>Vysekávanie rýh v tehl. murive pre vťahov. nosníkov hĺbke do 150 mm,  -0,04200t</t>
  </si>
  <si>
    <t>186105891</t>
  </si>
  <si>
    <t>978011161</t>
  </si>
  <si>
    <t>Otlčenie omietok stropov vnútorných vápenných alebo vápennocementových v rozsahu do 50 %,  -0,02000t</t>
  </si>
  <si>
    <t>1863534677</t>
  </si>
  <si>
    <t>978013161</t>
  </si>
  <si>
    <t>Otlčenie omietok stien vnútorných vápenných alebo vápennocementových v rozsahu do 50 %,  -0,02000t</t>
  </si>
  <si>
    <t>-2010286135</t>
  </si>
  <si>
    <t>76671480</t>
  </si>
  <si>
    <t>564710935</t>
  </si>
  <si>
    <t>-175164116</t>
  </si>
  <si>
    <t>1560597456</t>
  </si>
  <si>
    <t>-1318865198</t>
  </si>
  <si>
    <t>725</t>
  </si>
  <si>
    <t>Zdravotechnika - zariaďovacie predmety</t>
  </si>
  <si>
    <t>725110811</t>
  </si>
  <si>
    <t>Demontáž záchoda splachovacieho s nádržou alebo s tlakovým splachovačom,  -0,01933t</t>
  </si>
  <si>
    <t>1387604083</t>
  </si>
  <si>
    <t>725122813</t>
  </si>
  <si>
    <t>Demontáž pisoára s nádržkou a 1 záchodom,  -0,01720t</t>
  </si>
  <si>
    <t>-741158614</t>
  </si>
  <si>
    <t>725210821</t>
  </si>
  <si>
    <t>Demontáž umývadiel alebo umývadielok bez výtokovej armatúry,  -0,01946t</t>
  </si>
  <si>
    <t>277306223</t>
  </si>
  <si>
    <t>725820810</t>
  </si>
  <si>
    <t>Demontáž batérie drezovej, umývadlovej nástennej,  -0,0026t</t>
  </si>
  <si>
    <t>-1900955986</t>
  </si>
  <si>
    <t>725590811</t>
  </si>
  <si>
    <t>Vnútrostav. premiestnenie vybúr. hmôt zariaď. predmetov vodorovne do 100 m z budov s výš. do 6 m</t>
  </si>
  <si>
    <t>1438156133</t>
  </si>
  <si>
    <t>766</t>
  </si>
  <si>
    <t>Konštrukcie stolárske</t>
  </si>
  <si>
    <t>766662112</t>
  </si>
  <si>
    <t>Montáž dverového krídla otočného jednokrídlového poldrážkového, do existujúcej zárubne, vrátane kovania</t>
  </si>
  <si>
    <t>-1093494877</t>
  </si>
  <si>
    <t>611610000900</t>
  </si>
  <si>
    <t>Dvere vnútorné jednokrídlové, šírka 800 mm, kľučky, zámok</t>
  </si>
  <si>
    <t>-1857791738</t>
  </si>
  <si>
    <t>998766101</t>
  </si>
  <si>
    <t>Presun hmot pre konštrukcie stolárske v objektoch výšky do 6 m</t>
  </si>
  <si>
    <t>-993799212</t>
  </si>
  <si>
    <t>771</t>
  </si>
  <si>
    <t>Podlahy z dlaždíc</t>
  </si>
  <si>
    <t>771415016</t>
  </si>
  <si>
    <t>Montáž soklíkov z obkladačiek do tmelu veľ. 150 x 300 mm</t>
  </si>
  <si>
    <t>-714156886</t>
  </si>
  <si>
    <t>771575109</t>
  </si>
  <si>
    <t>Montáž podláh z dlaždíc keramických do tmelu veľ. 300 x 300 mm</t>
  </si>
  <si>
    <t>-1903712620</t>
  </si>
  <si>
    <t>597740001600</t>
  </si>
  <si>
    <t>Dlaždice keramické, hr.8 mm</t>
  </si>
  <si>
    <t>829277774</t>
  </si>
  <si>
    <t>998771101</t>
  </si>
  <si>
    <t>Presun hmôt pre podlahy z dlaždíc v objektoch výšky do 6m</t>
  </si>
  <si>
    <t>-101738108</t>
  </si>
  <si>
    <t>784</t>
  </si>
  <si>
    <t>Maľby</t>
  </si>
  <si>
    <t>784402801</t>
  </si>
  <si>
    <t>Odstránenie malieb oškrabaním, výšky do 3,80 m</t>
  </si>
  <si>
    <t>-932286477</t>
  </si>
  <si>
    <t>784430010</t>
  </si>
  <si>
    <t>Maľby akrylátové základné dvojnásobné, ručne nanášané na jemnozrnný podklad výšky do 3,80 m</t>
  </si>
  <si>
    <t>1255028933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</si>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</sst>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D4" sqref="D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1" t="s">
        <v>5</v>
      </c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637</v>
      </c>
      <c r="AR4" s="17"/>
      <c r="AS4" s="19" t="s">
        <v>8</v>
      </c>
      <c r="BE4" s="20" t="s">
        <v>9</v>
      </c>
      <c r="BS4" s="14" t="s">
        <v>10</v>
      </c>
    </row>
    <row r="5" spans="1:74" s="1" customFormat="1" ht="12" customHeight="1">
      <c r="B5" s="17"/>
      <c r="D5" s="21" t="s">
        <v>11</v>
      </c>
      <c r="K5" s="212" t="s">
        <v>12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R5" s="17"/>
      <c r="BE5" s="192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13" t="s">
        <v>15</v>
      </c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R6" s="17"/>
      <c r="BE6" s="193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193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193"/>
      <c r="BS8" s="14" t="s">
        <v>6</v>
      </c>
    </row>
    <row r="9" spans="1:74" s="1" customFormat="1" ht="14.45" customHeight="1">
      <c r="B9" s="17"/>
      <c r="AR9" s="17"/>
      <c r="BE9" s="193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193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193"/>
      <c r="BS11" s="14" t="s">
        <v>6</v>
      </c>
    </row>
    <row r="12" spans="1:74" s="1" customFormat="1" ht="6.95" customHeight="1">
      <c r="B12" s="17"/>
      <c r="AR12" s="17"/>
      <c r="BE12" s="193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193"/>
      <c r="BS13" s="14" t="s">
        <v>6</v>
      </c>
    </row>
    <row r="14" spans="1:74" ht="12.75">
      <c r="B14" s="17"/>
      <c r="E14" s="214" t="s">
        <v>27</v>
      </c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4" t="s">
        <v>25</v>
      </c>
      <c r="AN14" s="26" t="s">
        <v>27</v>
      </c>
      <c r="AR14" s="17"/>
      <c r="BE14" s="193"/>
      <c r="BS14" s="14" t="s">
        <v>6</v>
      </c>
    </row>
    <row r="15" spans="1:74" s="1" customFormat="1" ht="6.95" customHeight="1">
      <c r="B15" s="17"/>
      <c r="AR15" s="17"/>
      <c r="BE15" s="193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193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193"/>
      <c r="BS17" s="14" t="s">
        <v>30</v>
      </c>
    </row>
    <row r="18" spans="1:71" s="1" customFormat="1" ht="6.95" customHeight="1">
      <c r="B18" s="17"/>
      <c r="AR18" s="17"/>
      <c r="BE18" s="193"/>
      <c r="BS18" s="14" t="s">
        <v>6</v>
      </c>
    </row>
    <row r="19" spans="1:71" s="1" customFormat="1" ht="12" customHeight="1">
      <c r="B19" s="17"/>
      <c r="D19" s="24" t="s">
        <v>31</v>
      </c>
      <c r="AK19" s="24" t="s">
        <v>23</v>
      </c>
      <c r="AN19" s="22" t="s">
        <v>1</v>
      </c>
      <c r="AR19" s="17"/>
      <c r="BE19" s="193"/>
      <c r="BS19" s="14" t="s">
        <v>6</v>
      </c>
    </row>
    <row r="20" spans="1:71" s="1" customFormat="1" ht="18.399999999999999" customHeight="1">
      <c r="B20" s="17"/>
      <c r="E20" s="22" t="s">
        <v>32</v>
      </c>
      <c r="AK20" s="24" t="s">
        <v>25</v>
      </c>
      <c r="AN20" s="22" t="s">
        <v>1</v>
      </c>
      <c r="AR20" s="17"/>
      <c r="BE20" s="193"/>
      <c r="BS20" s="14" t="s">
        <v>30</v>
      </c>
    </row>
    <row r="21" spans="1:71" s="1" customFormat="1" ht="6.95" customHeight="1">
      <c r="B21" s="17"/>
      <c r="AR21" s="17"/>
      <c r="BE21" s="193"/>
    </row>
    <row r="22" spans="1:71" s="1" customFormat="1" ht="12" customHeight="1">
      <c r="B22" s="17"/>
      <c r="D22" s="24" t="s">
        <v>33</v>
      </c>
      <c r="AR22" s="17"/>
      <c r="BE22" s="193"/>
    </row>
    <row r="23" spans="1:71" s="1" customFormat="1" ht="16.5" customHeight="1">
      <c r="B23" s="17"/>
      <c r="E23" s="216" t="s">
        <v>1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R23" s="17"/>
      <c r="BE23" s="193"/>
    </row>
    <row r="24" spans="1:71" s="1" customFormat="1" ht="6.95" customHeight="1">
      <c r="B24" s="17"/>
      <c r="AR24" s="17"/>
      <c r="BE24" s="193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3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5">
        <f>ROUND(AG94,2)</f>
        <v>0</v>
      </c>
      <c r="AL26" s="196"/>
      <c r="AM26" s="196"/>
      <c r="AN26" s="196"/>
      <c r="AO26" s="196"/>
      <c r="AP26" s="29"/>
      <c r="AQ26" s="29"/>
      <c r="AR26" s="30"/>
      <c r="BE26" s="193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3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7" t="s">
        <v>35</v>
      </c>
      <c r="M28" s="217"/>
      <c r="N28" s="217"/>
      <c r="O28" s="217"/>
      <c r="P28" s="217"/>
      <c r="Q28" s="29"/>
      <c r="R28" s="29"/>
      <c r="S28" s="29"/>
      <c r="T28" s="29"/>
      <c r="U28" s="29"/>
      <c r="V28" s="29"/>
      <c r="W28" s="217" t="s">
        <v>36</v>
      </c>
      <c r="X28" s="217"/>
      <c r="Y28" s="217"/>
      <c r="Z28" s="217"/>
      <c r="AA28" s="217"/>
      <c r="AB28" s="217"/>
      <c r="AC28" s="217"/>
      <c r="AD28" s="217"/>
      <c r="AE28" s="217"/>
      <c r="AF28" s="29"/>
      <c r="AG28" s="29"/>
      <c r="AH28" s="29"/>
      <c r="AI28" s="29"/>
      <c r="AJ28" s="29"/>
      <c r="AK28" s="217" t="s">
        <v>37</v>
      </c>
      <c r="AL28" s="217"/>
      <c r="AM28" s="217"/>
      <c r="AN28" s="217"/>
      <c r="AO28" s="217"/>
      <c r="AP28" s="29"/>
      <c r="AQ28" s="29"/>
      <c r="AR28" s="30"/>
      <c r="BE28" s="193"/>
    </row>
    <row r="29" spans="1:71" s="3" customFormat="1" ht="14.45" customHeight="1">
      <c r="B29" s="34"/>
      <c r="D29" s="24" t="s">
        <v>38</v>
      </c>
      <c r="F29" s="24" t="s">
        <v>39</v>
      </c>
      <c r="L29" s="218">
        <v>0.2</v>
      </c>
      <c r="M29" s="191"/>
      <c r="N29" s="191"/>
      <c r="O29" s="191"/>
      <c r="P29" s="191"/>
      <c r="W29" s="190">
        <f>ROUND(AZ94, 2)</f>
        <v>0</v>
      </c>
      <c r="X29" s="191"/>
      <c r="Y29" s="191"/>
      <c r="Z29" s="191"/>
      <c r="AA29" s="191"/>
      <c r="AB29" s="191"/>
      <c r="AC29" s="191"/>
      <c r="AD29" s="191"/>
      <c r="AE29" s="191"/>
      <c r="AK29" s="190">
        <f>ROUND(AV94, 2)</f>
        <v>0</v>
      </c>
      <c r="AL29" s="191"/>
      <c r="AM29" s="191"/>
      <c r="AN29" s="191"/>
      <c r="AO29" s="191"/>
      <c r="AR29" s="34"/>
      <c r="BE29" s="194"/>
    </row>
    <row r="30" spans="1:71" s="3" customFormat="1" ht="14.45" customHeight="1">
      <c r="B30" s="34"/>
      <c r="F30" s="24" t="s">
        <v>40</v>
      </c>
      <c r="L30" s="218">
        <v>0.2</v>
      </c>
      <c r="M30" s="191"/>
      <c r="N30" s="191"/>
      <c r="O30" s="191"/>
      <c r="P30" s="191"/>
      <c r="W30" s="190">
        <f>ROUND(BA94, 2)</f>
        <v>0</v>
      </c>
      <c r="X30" s="191"/>
      <c r="Y30" s="191"/>
      <c r="Z30" s="191"/>
      <c r="AA30" s="191"/>
      <c r="AB30" s="191"/>
      <c r="AC30" s="191"/>
      <c r="AD30" s="191"/>
      <c r="AE30" s="191"/>
      <c r="AK30" s="190">
        <f>ROUND(AW94, 2)</f>
        <v>0</v>
      </c>
      <c r="AL30" s="191"/>
      <c r="AM30" s="191"/>
      <c r="AN30" s="191"/>
      <c r="AO30" s="191"/>
      <c r="AR30" s="34"/>
      <c r="BE30" s="194"/>
    </row>
    <row r="31" spans="1:71" s="3" customFormat="1" ht="14.45" hidden="1" customHeight="1">
      <c r="B31" s="34"/>
      <c r="F31" s="24" t="s">
        <v>41</v>
      </c>
      <c r="L31" s="218">
        <v>0.2</v>
      </c>
      <c r="M31" s="191"/>
      <c r="N31" s="191"/>
      <c r="O31" s="191"/>
      <c r="P31" s="191"/>
      <c r="W31" s="190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0">
        <v>0</v>
      </c>
      <c r="AL31" s="191"/>
      <c r="AM31" s="191"/>
      <c r="AN31" s="191"/>
      <c r="AO31" s="191"/>
      <c r="AR31" s="34"/>
      <c r="BE31" s="194"/>
    </row>
    <row r="32" spans="1:71" s="3" customFormat="1" ht="14.45" hidden="1" customHeight="1">
      <c r="B32" s="34"/>
      <c r="F32" s="24" t="s">
        <v>42</v>
      </c>
      <c r="L32" s="218">
        <v>0.2</v>
      </c>
      <c r="M32" s="191"/>
      <c r="N32" s="191"/>
      <c r="O32" s="191"/>
      <c r="P32" s="191"/>
      <c r="W32" s="190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0">
        <v>0</v>
      </c>
      <c r="AL32" s="191"/>
      <c r="AM32" s="191"/>
      <c r="AN32" s="191"/>
      <c r="AO32" s="191"/>
      <c r="AR32" s="34"/>
      <c r="BE32" s="194"/>
    </row>
    <row r="33" spans="1:57" s="3" customFormat="1" ht="14.45" hidden="1" customHeight="1">
      <c r="B33" s="34"/>
      <c r="F33" s="24" t="s">
        <v>43</v>
      </c>
      <c r="L33" s="218">
        <v>0</v>
      </c>
      <c r="M33" s="191"/>
      <c r="N33" s="191"/>
      <c r="O33" s="191"/>
      <c r="P33" s="191"/>
      <c r="W33" s="190">
        <f>ROUND(BD94, 2)</f>
        <v>0</v>
      </c>
      <c r="X33" s="191"/>
      <c r="Y33" s="191"/>
      <c r="Z33" s="191"/>
      <c r="AA33" s="191"/>
      <c r="AB33" s="191"/>
      <c r="AC33" s="191"/>
      <c r="AD33" s="191"/>
      <c r="AE33" s="191"/>
      <c r="AK33" s="190">
        <v>0</v>
      </c>
      <c r="AL33" s="191"/>
      <c r="AM33" s="191"/>
      <c r="AN33" s="191"/>
      <c r="AO33" s="191"/>
      <c r="AR33" s="34"/>
      <c r="BE33" s="194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3"/>
    </row>
    <row r="35" spans="1:57" s="2" customFormat="1" ht="25.9" customHeight="1">
      <c r="A35" s="29"/>
      <c r="B35" s="30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197" t="s">
        <v>46</v>
      </c>
      <c r="Y35" s="198"/>
      <c r="Z35" s="198"/>
      <c r="AA35" s="198"/>
      <c r="AB35" s="198"/>
      <c r="AC35" s="37"/>
      <c r="AD35" s="37"/>
      <c r="AE35" s="37"/>
      <c r="AF35" s="37"/>
      <c r="AG35" s="37"/>
      <c r="AH35" s="37"/>
      <c r="AI35" s="37"/>
      <c r="AJ35" s="37"/>
      <c r="AK35" s="199">
        <f>SUM(AK26:AK33)</f>
        <v>0</v>
      </c>
      <c r="AL35" s="198"/>
      <c r="AM35" s="198"/>
      <c r="AN35" s="198"/>
      <c r="AO35" s="200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49</v>
      </c>
      <c r="AI60" s="32"/>
      <c r="AJ60" s="32"/>
      <c r="AK60" s="32"/>
      <c r="AL60" s="32"/>
      <c r="AM60" s="42" t="s">
        <v>50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52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49</v>
      </c>
      <c r="AI75" s="32"/>
      <c r="AJ75" s="32"/>
      <c r="AK75" s="32"/>
      <c r="AL75" s="32"/>
      <c r="AM75" s="42" t="s">
        <v>50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 t="str">
        <f>K5</f>
        <v>191010</v>
      </c>
      <c r="AR84" s="48"/>
    </row>
    <row r="85" spans="1:91" s="5" customFormat="1" ht="36.950000000000003" customHeight="1">
      <c r="B85" s="49"/>
      <c r="C85" s="50" t="s">
        <v>14</v>
      </c>
      <c r="L85" s="209" t="str">
        <f>K6</f>
        <v>ZNIŽENIE ENERGETICKEJ NÁROČNOSTI S VYUŽITÍM BIOMASY-KULTURNY DOM MNÍŠEK NAD POPRADOM</v>
      </c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MNÍŠEK NAD POPRADOM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211" t="str">
        <f>IF(AN8= "","",AN8)</f>
        <v>10. 10. 2019</v>
      </c>
      <c r="AN87" s="211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27.95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OBEC MNÍŠEK NAD POPRADOM č.126, 065 22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207" t="str">
        <f>IF(E17="","",E17)</f>
        <v>ING.ALŽBETA VOLAŘIKOVÁ</v>
      </c>
      <c r="AN89" s="208"/>
      <c r="AO89" s="208"/>
      <c r="AP89" s="208"/>
      <c r="AQ89" s="29"/>
      <c r="AR89" s="30"/>
      <c r="AS89" s="203" t="s">
        <v>54</v>
      </c>
      <c r="AT89" s="204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207" t="str">
        <f>IF(E20="","",E20)</f>
        <v xml:space="preserve"> </v>
      </c>
      <c r="AN90" s="208"/>
      <c r="AO90" s="208"/>
      <c r="AP90" s="208"/>
      <c r="AQ90" s="29"/>
      <c r="AR90" s="30"/>
      <c r="AS90" s="205"/>
      <c r="AT90" s="206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5"/>
      <c r="AT91" s="206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27" t="s">
        <v>55</v>
      </c>
      <c r="D92" s="220"/>
      <c r="E92" s="220"/>
      <c r="F92" s="220"/>
      <c r="G92" s="220"/>
      <c r="H92" s="57"/>
      <c r="I92" s="219" t="s">
        <v>56</v>
      </c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2" t="s">
        <v>57</v>
      </c>
      <c r="AH92" s="220"/>
      <c r="AI92" s="220"/>
      <c r="AJ92" s="220"/>
      <c r="AK92" s="220"/>
      <c r="AL92" s="220"/>
      <c r="AM92" s="220"/>
      <c r="AN92" s="219" t="s">
        <v>58</v>
      </c>
      <c r="AO92" s="220"/>
      <c r="AP92" s="221"/>
      <c r="AQ92" s="58" t="s">
        <v>59</v>
      </c>
      <c r="AR92" s="30"/>
      <c r="AS92" s="59" t="s">
        <v>60</v>
      </c>
      <c r="AT92" s="60" t="s">
        <v>61</v>
      </c>
      <c r="AU92" s="60" t="s">
        <v>62</v>
      </c>
      <c r="AV92" s="60" t="s">
        <v>63</v>
      </c>
      <c r="AW92" s="60" t="s">
        <v>64</v>
      </c>
      <c r="AX92" s="60" t="s">
        <v>65</v>
      </c>
      <c r="AY92" s="60" t="s">
        <v>66</v>
      </c>
      <c r="AZ92" s="60" t="s">
        <v>67</v>
      </c>
      <c r="BA92" s="60" t="s">
        <v>68</v>
      </c>
      <c r="BB92" s="60" t="s">
        <v>69</v>
      </c>
      <c r="BC92" s="60" t="s">
        <v>70</v>
      </c>
      <c r="BD92" s="61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5">
        <f>ROUND(SUM(AG95:AG97),2)</f>
        <v>0</v>
      </c>
      <c r="AH94" s="225"/>
      <c r="AI94" s="225"/>
      <c r="AJ94" s="225"/>
      <c r="AK94" s="225"/>
      <c r="AL94" s="225"/>
      <c r="AM94" s="225"/>
      <c r="AN94" s="226">
        <f>SUM(AG94,AT94)</f>
        <v>0</v>
      </c>
      <c r="AO94" s="226"/>
      <c r="AP94" s="226"/>
      <c r="AQ94" s="69" t="s">
        <v>1</v>
      </c>
      <c r="AR94" s="65"/>
      <c r="AS94" s="70">
        <f>ROUND(SUM(AS95:AS97),2)</f>
        <v>0</v>
      </c>
      <c r="AT94" s="71">
        <f>ROUND(SUM(AV94:AW94),2)</f>
        <v>0</v>
      </c>
      <c r="AU94" s="72">
        <f>ROUND(SUM(AU95:AU97),5)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ROUND(SUM(AZ95:AZ97),2)</f>
        <v>0</v>
      </c>
      <c r="BA94" s="71">
        <f>ROUND(SUM(BA95:BA97),2)</f>
        <v>0</v>
      </c>
      <c r="BB94" s="71">
        <f>ROUND(SUM(BB95:BB97),2)</f>
        <v>0</v>
      </c>
      <c r="BC94" s="71">
        <f>ROUND(SUM(BC95:BC97),2)</f>
        <v>0</v>
      </c>
      <c r="BD94" s="73">
        <f>ROUND(SUM(BD95:BD97),2)</f>
        <v>0</v>
      </c>
      <c r="BS94" s="74" t="s">
        <v>73</v>
      </c>
      <c r="BT94" s="74" t="s">
        <v>74</v>
      </c>
      <c r="BU94" s="75" t="s">
        <v>75</v>
      </c>
      <c r="BV94" s="74" t="s">
        <v>76</v>
      </c>
      <c r="BW94" s="74" t="s">
        <v>4</v>
      </c>
      <c r="BX94" s="74" t="s">
        <v>77</v>
      </c>
      <c r="CL94" s="74" t="s">
        <v>1</v>
      </c>
    </row>
    <row r="95" spans="1:91" s="7" customFormat="1" ht="16.5" customHeight="1">
      <c r="A95" s="76" t="s">
        <v>78</v>
      </c>
      <c r="B95" s="77"/>
      <c r="C95" s="78"/>
      <c r="D95" s="228" t="s">
        <v>79</v>
      </c>
      <c r="E95" s="228"/>
      <c r="F95" s="228"/>
      <c r="G95" s="228"/>
      <c r="H95" s="228"/>
      <c r="I95" s="79"/>
      <c r="J95" s="228" t="s">
        <v>80</v>
      </c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3">
        <f>'00 - Ústredné vykurovanie'!J30</f>
        <v>0</v>
      </c>
      <c r="AH95" s="224"/>
      <c r="AI95" s="224"/>
      <c r="AJ95" s="224"/>
      <c r="AK95" s="224"/>
      <c r="AL95" s="224"/>
      <c r="AM95" s="224"/>
      <c r="AN95" s="223">
        <f>SUM(AG95,AT95)</f>
        <v>0</v>
      </c>
      <c r="AO95" s="224"/>
      <c r="AP95" s="224"/>
      <c r="AQ95" s="80" t="s">
        <v>81</v>
      </c>
      <c r="AR95" s="77"/>
      <c r="AS95" s="81">
        <v>0</v>
      </c>
      <c r="AT95" s="82">
        <f>ROUND(SUM(AV95:AW95),2)</f>
        <v>0</v>
      </c>
      <c r="AU95" s="83">
        <f>'00 - Ústredné vykurovanie'!P124</f>
        <v>0</v>
      </c>
      <c r="AV95" s="82">
        <f>'00 - Ústredné vykurovanie'!J33</f>
        <v>0</v>
      </c>
      <c r="AW95" s="82">
        <f>'00 - Ústredné vykurovanie'!J34</f>
        <v>0</v>
      </c>
      <c r="AX95" s="82">
        <f>'00 - Ústredné vykurovanie'!J35</f>
        <v>0</v>
      </c>
      <c r="AY95" s="82">
        <f>'00 - Ústredné vykurovanie'!J36</f>
        <v>0</v>
      </c>
      <c r="AZ95" s="82">
        <f>'00 - Ústredné vykurovanie'!F33</f>
        <v>0</v>
      </c>
      <c r="BA95" s="82">
        <f>'00 - Ústredné vykurovanie'!F34</f>
        <v>0</v>
      </c>
      <c r="BB95" s="82">
        <f>'00 - Ústredné vykurovanie'!F35</f>
        <v>0</v>
      </c>
      <c r="BC95" s="82">
        <f>'00 - Ústredné vykurovanie'!F36</f>
        <v>0</v>
      </c>
      <c r="BD95" s="84">
        <f>'00 - Ústredné vykurovanie'!F37</f>
        <v>0</v>
      </c>
      <c r="BT95" s="85" t="s">
        <v>82</v>
      </c>
      <c r="BV95" s="85" t="s">
        <v>76</v>
      </c>
      <c r="BW95" s="85" t="s">
        <v>83</v>
      </c>
      <c r="BX95" s="85" t="s">
        <v>4</v>
      </c>
      <c r="CL95" s="85" t="s">
        <v>1</v>
      </c>
      <c r="CM95" s="85" t="s">
        <v>74</v>
      </c>
    </row>
    <row r="96" spans="1:91" s="7" customFormat="1" ht="16.5" customHeight="1">
      <c r="A96" s="76" t="s">
        <v>78</v>
      </c>
      <c r="B96" s="77"/>
      <c r="C96" s="78"/>
      <c r="D96" s="228" t="s">
        <v>84</v>
      </c>
      <c r="E96" s="228"/>
      <c r="F96" s="228"/>
      <c r="G96" s="228"/>
      <c r="H96" s="228"/>
      <c r="I96" s="79"/>
      <c r="J96" s="228" t="s">
        <v>85</v>
      </c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3">
        <f>'01 - Zateplenie objektu I...'!J30</f>
        <v>0</v>
      </c>
      <c r="AH96" s="224"/>
      <c r="AI96" s="224"/>
      <c r="AJ96" s="224"/>
      <c r="AK96" s="224"/>
      <c r="AL96" s="224"/>
      <c r="AM96" s="224"/>
      <c r="AN96" s="223">
        <f>SUM(AG96,AT96)</f>
        <v>0</v>
      </c>
      <c r="AO96" s="224"/>
      <c r="AP96" s="224"/>
      <c r="AQ96" s="80" t="s">
        <v>81</v>
      </c>
      <c r="AR96" s="77"/>
      <c r="AS96" s="81">
        <v>0</v>
      </c>
      <c r="AT96" s="82">
        <f>ROUND(SUM(AV96:AW96),2)</f>
        <v>0</v>
      </c>
      <c r="AU96" s="83">
        <f>'01 - Zateplenie objektu I...'!P122</f>
        <v>0</v>
      </c>
      <c r="AV96" s="82">
        <f>'01 - Zateplenie objektu I...'!J33</f>
        <v>0</v>
      </c>
      <c r="AW96" s="82">
        <f>'01 - Zateplenie objektu I...'!J34</f>
        <v>0</v>
      </c>
      <c r="AX96" s="82">
        <f>'01 - Zateplenie objektu I...'!J35</f>
        <v>0</v>
      </c>
      <c r="AY96" s="82">
        <f>'01 - Zateplenie objektu I...'!J36</f>
        <v>0</v>
      </c>
      <c r="AZ96" s="82">
        <f>'01 - Zateplenie objektu I...'!F33</f>
        <v>0</v>
      </c>
      <c r="BA96" s="82">
        <f>'01 - Zateplenie objektu I...'!F34</f>
        <v>0</v>
      </c>
      <c r="BB96" s="82">
        <f>'01 - Zateplenie objektu I...'!F35</f>
        <v>0</v>
      </c>
      <c r="BC96" s="82">
        <f>'01 - Zateplenie objektu I...'!F36</f>
        <v>0</v>
      </c>
      <c r="BD96" s="84">
        <f>'01 - Zateplenie objektu I...'!F37</f>
        <v>0</v>
      </c>
      <c r="BT96" s="85" t="s">
        <v>82</v>
      </c>
      <c r="BV96" s="85" t="s">
        <v>76</v>
      </c>
      <c r="BW96" s="85" t="s">
        <v>86</v>
      </c>
      <c r="BX96" s="85" t="s">
        <v>4</v>
      </c>
      <c r="CL96" s="85" t="s">
        <v>1</v>
      </c>
      <c r="CM96" s="85" t="s">
        <v>74</v>
      </c>
    </row>
    <row r="97" spans="1:91" s="7" customFormat="1" ht="16.5" customHeight="1">
      <c r="A97" s="76" t="s">
        <v>78</v>
      </c>
      <c r="B97" s="77"/>
      <c r="C97" s="78"/>
      <c r="D97" s="228" t="s">
        <v>87</v>
      </c>
      <c r="E97" s="228"/>
      <c r="F97" s="228"/>
      <c r="G97" s="228"/>
      <c r="H97" s="228"/>
      <c r="I97" s="79"/>
      <c r="J97" s="228" t="s">
        <v>88</v>
      </c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3">
        <f>'02 - Stavebné úpravy v ko...'!J30</f>
        <v>0</v>
      </c>
      <c r="AH97" s="224"/>
      <c r="AI97" s="224"/>
      <c r="AJ97" s="224"/>
      <c r="AK97" s="224"/>
      <c r="AL97" s="224"/>
      <c r="AM97" s="224"/>
      <c r="AN97" s="223">
        <f>SUM(AG97,AT97)</f>
        <v>0</v>
      </c>
      <c r="AO97" s="224"/>
      <c r="AP97" s="224"/>
      <c r="AQ97" s="80" t="s">
        <v>81</v>
      </c>
      <c r="AR97" s="77"/>
      <c r="AS97" s="86">
        <v>0</v>
      </c>
      <c r="AT97" s="87">
        <f>ROUND(SUM(AV97:AW97),2)</f>
        <v>0</v>
      </c>
      <c r="AU97" s="88">
        <f>'02 - Stavebné úpravy v ko...'!P126</f>
        <v>0</v>
      </c>
      <c r="AV97" s="87">
        <f>'02 - Stavebné úpravy v ko...'!J33</f>
        <v>0</v>
      </c>
      <c r="AW97" s="87">
        <f>'02 - Stavebné úpravy v ko...'!J34</f>
        <v>0</v>
      </c>
      <c r="AX97" s="87">
        <f>'02 - Stavebné úpravy v ko...'!J35</f>
        <v>0</v>
      </c>
      <c r="AY97" s="87">
        <f>'02 - Stavebné úpravy v ko...'!J36</f>
        <v>0</v>
      </c>
      <c r="AZ97" s="87">
        <f>'02 - Stavebné úpravy v ko...'!F33</f>
        <v>0</v>
      </c>
      <c r="BA97" s="87">
        <f>'02 - Stavebné úpravy v ko...'!F34</f>
        <v>0</v>
      </c>
      <c r="BB97" s="87">
        <f>'02 - Stavebné úpravy v ko...'!F35</f>
        <v>0</v>
      </c>
      <c r="BC97" s="87">
        <f>'02 - Stavebné úpravy v ko...'!F36</f>
        <v>0</v>
      </c>
      <c r="BD97" s="89">
        <f>'02 - Stavebné úpravy v ko...'!F37</f>
        <v>0</v>
      </c>
      <c r="BT97" s="85" t="s">
        <v>82</v>
      </c>
      <c r="BV97" s="85" t="s">
        <v>76</v>
      </c>
      <c r="BW97" s="85" t="s">
        <v>89</v>
      </c>
      <c r="BX97" s="85" t="s">
        <v>4</v>
      </c>
      <c r="CL97" s="85" t="s">
        <v>1</v>
      </c>
      <c r="CM97" s="85" t="s">
        <v>74</v>
      </c>
    </row>
    <row r="98" spans="1:91" s="2" customFormat="1" ht="30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pans="1:91" s="2" customFormat="1" ht="6.95" customHeight="1">
      <c r="A99" s="29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</sheetData>
  <mergeCells count="50">
    <mergeCell ref="D96:H96"/>
    <mergeCell ref="J96:AF96"/>
    <mergeCell ref="D97:H97"/>
    <mergeCell ref="J97:AF97"/>
    <mergeCell ref="AG94:AM94"/>
    <mergeCell ref="AN94:AP94"/>
    <mergeCell ref="C92:G92"/>
    <mergeCell ref="I92:AF92"/>
    <mergeCell ref="D95:H95"/>
    <mergeCell ref="J95:AF95"/>
    <mergeCell ref="AN95:AP95"/>
    <mergeCell ref="AG95:AM95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0 - Ústredné vykurovanie'!C2" display="/" xr:uid="{00000000-0004-0000-0000-000000000000}"/>
    <hyperlink ref="A96" location="'01 - Zateplenie objektu I...'!C2" display="/" xr:uid="{00000000-0004-0000-0000-000001000000}"/>
    <hyperlink ref="A97" location="'02 - Stavebné úpravy v ko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11"/>
  <sheetViews>
    <sheetView showGridLines="0" workbookViewId="0">
      <selection activeCell="D4" sqref="D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01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90</v>
      </c>
      <c r="I4" s="90"/>
      <c r="L4" s="17"/>
      <c r="M4" s="92" t="s">
        <v>8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14</v>
      </c>
      <c r="I6" s="90"/>
      <c r="L6" s="17"/>
    </row>
    <row r="7" spans="1:46" s="1" customFormat="1" ht="25.5" customHeight="1">
      <c r="B7" s="17"/>
      <c r="E7" s="229" t="str">
        <f>'Rekapitulácia stavby'!K6</f>
        <v>ZNIŽENIE ENERGETICKEJ NÁROČNOSTI S VYUŽITÍM BIOMASY-KULTURNY DOM MNÍŠEK NAD POPRADOM</v>
      </c>
      <c r="F7" s="230"/>
      <c r="G7" s="230"/>
      <c r="H7" s="230"/>
      <c r="I7" s="90"/>
      <c r="L7" s="17"/>
    </row>
    <row r="8" spans="1:46" s="2" customFormat="1" ht="12" customHeight="1">
      <c r="A8" s="29"/>
      <c r="B8" s="30"/>
      <c r="C8" s="29"/>
      <c r="D8" s="24" t="s">
        <v>91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9" t="s">
        <v>92</v>
      </c>
      <c r="F9" s="231"/>
      <c r="G9" s="231"/>
      <c r="H9" s="231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9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94" t="s">
        <v>20</v>
      </c>
      <c r="J12" s="52" t="str">
        <f>'Rekapitulácia stavby'!AN8</f>
        <v>10. 10. 2019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9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9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9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2" t="str">
        <f>'Rekapitulácia stavby'!E14</f>
        <v>Vyplň údaj</v>
      </c>
      <c r="F18" s="212"/>
      <c r="G18" s="212"/>
      <c r="H18" s="212"/>
      <c r="I18" s="9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94" t="s">
        <v>23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94" t="s">
        <v>25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94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25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6" t="s">
        <v>1</v>
      </c>
      <c r="F27" s="216"/>
      <c r="G27" s="216"/>
      <c r="H27" s="216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34</v>
      </c>
      <c r="E30" s="29"/>
      <c r="F30" s="29"/>
      <c r="G30" s="29"/>
      <c r="H30" s="29"/>
      <c r="I30" s="93"/>
      <c r="J30" s="68">
        <f>ROUND(J124,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101" t="s">
        <v>35</v>
      </c>
      <c r="J32" s="33" t="s">
        <v>37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38</v>
      </c>
      <c r="E33" s="24" t="s">
        <v>39</v>
      </c>
      <c r="F33" s="103">
        <f>ROUND((SUM(BE124:BE210)),  2)</f>
        <v>0</v>
      </c>
      <c r="G33" s="29"/>
      <c r="H33" s="29"/>
      <c r="I33" s="104">
        <v>0.2</v>
      </c>
      <c r="J33" s="103">
        <f>ROUND(((SUM(BE124:BE210))*I33),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40</v>
      </c>
      <c r="F34" s="103">
        <f>ROUND((SUM(BF124:BF210)),  2)</f>
        <v>0</v>
      </c>
      <c r="G34" s="29"/>
      <c r="H34" s="29"/>
      <c r="I34" s="104">
        <v>0.2</v>
      </c>
      <c r="J34" s="103">
        <f>ROUND(((SUM(BF124:BF210))*I34),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3">
        <f>ROUND((SUM(BG124:BG210)),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3">
        <f>ROUND((SUM(BH124:BH210)),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43</v>
      </c>
      <c r="F37" s="103">
        <f>ROUND((SUM(BI124:BI210)),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44</v>
      </c>
      <c r="E39" s="57"/>
      <c r="F39" s="57"/>
      <c r="G39" s="107" t="s">
        <v>45</v>
      </c>
      <c r="H39" s="108" t="s">
        <v>46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112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13" t="s">
        <v>50</v>
      </c>
      <c r="G61" s="42" t="s">
        <v>49</v>
      </c>
      <c r="H61" s="32"/>
      <c r="I61" s="114"/>
      <c r="J61" s="115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13" t="s">
        <v>50</v>
      </c>
      <c r="G76" s="42" t="s">
        <v>49</v>
      </c>
      <c r="H76" s="32"/>
      <c r="I76" s="114"/>
      <c r="J76" s="115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93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5.5" hidden="1" customHeight="1">
      <c r="A85" s="29"/>
      <c r="B85" s="30"/>
      <c r="C85" s="29"/>
      <c r="D85" s="29"/>
      <c r="E85" s="229" t="str">
        <f>E7</f>
        <v>ZNIŽENIE ENERGETICKEJ NÁROČNOSTI S VYUŽITÍM BIOMASY-KULTURNY DOM MNÍŠEK NAD POPRADOM</v>
      </c>
      <c r="F85" s="230"/>
      <c r="G85" s="230"/>
      <c r="H85" s="230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91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9" t="str">
        <f>E9</f>
        <v>00 - Ústredné vykurovanie</v>
      </c>
      <c r="F87" s="231"/>
      <c r="G87" s="231"/>
      <c r="H87" s="231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MNÍŠEK NAD POPRADOM</v>
      </c>
      <c r="G89" s="29"/>
      <c r="H89" s="29"/>
      <c r="I89" s="94" t="s">
        <v>20</v>
      </c>
      <c r="J89" s="52" t="str">
        <f>IF(J12="","",J12)</f>
        <v>10. 10. 2019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7.95" hidden="1" customHeight="1">
      <c r="A91" s="29"/>
      <c r="B91" s="30"/>
      <c r="C91" s="24" t="s">
        <v>22</v>
      </c>
      <c r="D91" s="29"/>
      <c r="E91" s="29"/>
      <c r="F91" s="22" t="str">
        <f>E15</f>
        <v>OBEC MNÍŠEK NAD POPRADOM č.126, 065 22</v>
      </c>
      <c r="G91" s="29"/>
      <c r="H91" s="29"/>
      <c r="I91" s="94" t="s">
        <v>28</v>
      </c>
      <c r="J91" s="27" t="str">
        <f>E21</f>
        <v>ING.ALŽBETA VOLAŘIKOVÁ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9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9" t="s">
        <v>94</v>
      </c>
      <c r="D94" s="105"/>
      <c r="E94" s="105"/>
      <c r="F94" s="105"/>
      <c r="G94" s="105"/>
      <c r="H94" s="105"/>
      <c r="I94" s="120"/>
      <c r="J94" s="121" t="s">
        <v>95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22" t="s">
        <v>96</v>
      </c>
      <c r="D96" s="29"/>
      <c r="E96" s="29"/>
      <c r="F96" s="29"/>
      <c r="G96" s="29"/>
      <c r="H96" s="29"/>
      <c r="I96" s="93"/>
      <c r="J96" s="68">
        <f>J124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97</v>
      </c>
    </row>
    <row r="97" spans="1:31" s="9" customFormat="1" ht="24.95" hidden="1" customHeight="1">
      <c r="B97" s="123"/>
      <c r="D97" s="124" t="s">
        <v>98</v>
      </c>
      <c r="E97" s="125"/>
      <c r="F97" s="125"/>
      <c r="G97" s="125"/>
      <c r="H97" s="125"/>
      <c r="I97" s="126"/>
      <c r="J97" s="127">
        <f>J125</f>
        <v>0</v>
      </c>
      <c r="L97" s="123"/>
    </row>
    <row r="98" spans="1:31" s="10" customFormat="1" ht="19.899999999999999" hidden="1" customHeight="1">
      <c r="B98" s="128"/>
      <c r="D98" s="129" t="s">
        <v>99</v>
      </c>
      <c r="E98" s="130"/>
      <c r="F98" s="130"/>
      <c r="G98" s="130"/>
      <c r="H98" s="130"/>
      <c r="I98" s="131"/>
      <c r="J98" s="132">
        <f>J126</f>
        <v>0</v>
      </c>
      <c r="L98" s="128"/>
    </row>
    <row r="99" spans="1:31" s="10" customFormat="1" ht="19.899999999999999" hidden="1" customHeight="1">
      <c r="B99" s="128"/>
      <c r="D99" s="129" t="s">
        <v>100</v>
      </c>
      <c r="E99" s="130"/>
      <c r="F99" s="130"/>
      <c r="G99" s="130"/>
      <c r="H99" s="130"/>
      <c r="I99" s="131"/>
      <c r="J99" s="132">
        <f>J132</f>
        <v>0</v>
      </c>
      <c r="L99" s="128"/>
    </row>
    <row r="100" spans="1:31" s="10" customFormat="1" ht="19.899999999999999" hidden="1" customHeight="1">
      <c r="B100" s="128"/>
      <c r="D100" s="129" t="s">
        <v>101</v>
      </c>
      <c r="E100" s="130"/>
      <c r="F100" s="130"/>
      <c r="G100" s="130"/>
      <c r="H100" s="130"/>
      <c r="I100" s="131"/>
      <c r="J100" s="132">
        <f>J144</f>
        <v>0</v>
      </c>
      <c r="L100" s="128"/>
    </row>
    <row r="101" spans="1:31" s="10" customFormat="1" ht="19.899999999999999" hidden="1" customHeight="1">
      <c r="B101" s="128"/>
      <c r="D101" s="129" t="s">
        <v>102</v>
      </c>
      <c r="E101" s="130"/>
      <c r="F101" s="130"/>
      <c r="G101" s="130"/>
      <c r="H101" s="130"/>
      <c r="I101" s="131"/>
      <c r="J101" s="132">
        <f>J159</f>
        <v>0</v>
      </c>
      <c r="L101" s="128"/>
    </row>
    <row r="102" spans="1:31" s="10" customFormat="1" ht="19.899999999999999" hidden="1" customHeight="1">
      <c r="B102" s="128"/>
      <c r="D102" s="129" t="s">
        <v>103</v>
      </c>
      <c r="E102" s="130"/>
      <c r="F102" s="130"/>
      <c r="G102" s="130"/>
      <c r="H102" s="130"/>
      <c r="I102" s="131"/>
      <c r="J102" s="132">
        <f>J188</f>
        <v>0</v>
      </c>
      <c r="L102" s="128"/>
    </row>
    <row r="103" spans="1:31" s="10" customFormat="1" ht="19.899999999999999" hidden="1" customHeight="1">
      <c r="B103" s="128"/>
      <c r="D103" s="129" t="s">
        <v>104</v>
      </c>
      <c r="E103" s="130"/>
      <c r="F103" s="130"/>
      <c r="G103" s="130"/>
      <c r="H103" s="130"/>
      <c r="I103" s="131"/>
      <c r="J103" s="132">
        <f>J199</f>
        <v>0</v>
      </c>
      <c r="L103" s="128"/>
    </row>
    <row r="104" spans="1:31" s="10" customFormat="1" ht="19.899999999999999" hidden="1" customHeight="1">
      <c r="B104" s="128"/>
      <c r="D104" s="129" t="s">
        <v>105</v>
      </c>
      <c r="E104" s="130"/>
      <c r="F104" s="130"/>
      <c r="G104" s="130"/>
      <c r="H104" s="130"/>
      <c r="I104" s="131"/>
      <c r="J104" s="132">
        <f>J209</f>
        <v>0</v>
      </c>
      <c r="L104" s="128"/>
    </row>
    <row r="105" spans="1:31" s="2" customFormat="1" ht="21.75" hidden="1" customHeight="1">
      <c r="A105" s="29"/>
      <c r="B105" s="30"/>
      <c r="C105" s="29"/>
      <c r="D105" s="29"/>
      <c r="E105" s="29"/>
      <c r="F105" s="29"/>
      <c r="G105" s="29"/>
      <c r="H105" s="29"/>
      <c r="I105" s="93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hidden="1" customHeight="1">
      <c r="A106" s="29"/>
      <c r="B106" s="44"/>
      <c r="C106" s="45"/>
      <c r="D106" s="45"/>
      <c r="E106" s="45"/>
      <c r="F106" s="45"/>
      <c r="G106" s="45"/>
      <c r="H106" s="45"/>
      <c r="I106" s="117"/>
      <c r="J106" s="45"/>
      <c r="K106" s="45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ht="11.25" hidden="1"/>
    <row r="108" spans="1:31" ht="11.25" hidden="1"/>
    <row r="109" spans="1:31" ht="11.25" hidden="1"/>
    <row r="110" spans="1:31" s="2" customFormat="1" ht="6.95" customHeight="1">
      <c r="A110" s="29"/>
      <c r="B110" s="46"/>
      <c r="C110" s="47"/>
      <c r="D110" s="47"/>
      <c r="E110" s="47"/>
      <c r="F110" s="47"/>
      <c r="G110" s="47"/>
      <c r="H110" s="47"/>
      <c r="I110" s="118"/>
      <c r="J110" s="47"/>
      <c r="K110" s="47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>
      <c r="A111" s="29"/>
      <c r="B111" s="30"/>
      <c r="C111" s="18" t="s">
        <v>106</v>
      </c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14</v>
      </c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25.5" customHeight="1">
      <c r="A114" s="29"/>
      <c r="B114" s="30"/>
      <c r="C114" s="29"/>
      <c r="D114" s="29"/>
      <c r="E114" s="229" t="str">
        <f>E7</f>
        <v>ZNIŽENIE ENERGETICKEJ NÁROČNOSTI S VYUŽITÍM BIOMASY-KULTURNY DOM MNÍŠEK NAD POPRADOM</v>
      </c>
      <c r="F114" s="230"/>
      <c r="G114" s="230"/>
      <c r="H114" s="230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91</v>
      </c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209" t="str">
        <f>E9</f>
        <v>00 - Ústredné vykurovanie</v>
      </c>
      <c r="F116" s="231"/>
      <c r="G116" s="231"/>
      <c r="H116" s="231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18</v>
      </c>
      <c r="D118" s="29"/>
      <c r="E118" s="29"/>
      <c r="F118" s="22" t="str">
        <f>F12</f>
        <v>MNÍŠEK NAD POPRADOM</v>
      </c>
      <c r="G118" s="29"/>
      <c r="H118" s="29"/>
      <c r="I118" s="94" t="s">
        <v>20</v>
      </c>
      <c r="J118" s="52" t="str">
        <f>IF(J12="","",J12)</f>
        <v>10. 10. 2019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27.95" customHeight="1">
      <c r="A120" s="29"/>
      <c r="B120" s="30"/>
      <c r="C120" s="24" t="s">
        <v>22</v>
      </c>
      <c r="D120" s="29"/>
      <c r="E120" s="29"/>
      <c r="F120" s="22" t="str">
        <f>E15</f>
        <v>OBEC MNÍŠEK NAD POPRADOM č.126, 065 22</v>
      </c>
      <c r="G120" s="29"/>
      <c r="H120" s="29"/>
      <c r="I120" s="94" t="s">
        <v>28</v>
      </c>
      <c r="J120" s="27" t="str">
        <f>E21</f>
        <v>ING.ALŽBETA VOLAŘIKOVÁ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26</v>
      </c>
      <c r="D121" s="29"/>
      <c r="E121" s="29"/>
      <c r="F121" s="22" t="str">
        <f>IF(E18="","",E18)</f>
        <v>Vyplň údaj</v>
      </c>
      <c r="G121" s="29"/>
      <c r="H121" s="29"/>
      <c r="I121" s="94" t="s">
        <v>31</v>
      </c>
      <c r="J121" s="27" t="str">
        <f>E24</f>
        <v xml:space="preserve"> 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93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33"/>
      <c r="B123" s="134"/>
      <c r="C123" s="135" t="s">
        <v>107</v>
      </c>
      <c r="D123" s="136" t="s">
        <v>59</v>
      </c>
      <c r="E123" s="136" t="s">
        <v>55</v>
      </c>
      <c r="F123" s="136" t="s">
        <v>56</v>
      </c>
      <c r="G123" s="136" t="s">
        <v>108</v>
      </c>
      <c r="H123" s="136" t="s">
        <v>109</v>
      </c>
      <c r="I123" s="137" t="s">
        <v>110</v>
      </c>
      <c r="J123" s="138" t="s">
        <v>95</v>
      </c>
      <c r="K123" s="139" t="s">
        <v>111</v>
      </c>
      <c r="L123" s="140"/>
      <c r="M123" s="59" t="s">
        <v>1</v>
      </c>
      <c r="N123" s="60" t="s">
        <v>38</v>
      </c>
      <c r="O123" s="60" t="s">
        <v>112</v>
      </c>
      <c r="P123" s="60" t="s">
        <v>113</v>
      </c>
      <c r="Q123" s="60" t="s">
        <v>114</v>
      </c>
      <c r="R123" s="60" t="s">
        <v>115</v>
      </c>
      <c r="S123" s="60" t="s">
        <v>116</v>
      </c>
      <c r="T123" s="61" t="s">
        <v>117</v>
      </c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</row>
    <row r="124" spans="1:65" s="2" customFormat="1" ht="22.9" customHeight="1">
      <c r="A124" s="29"/>
      <c r="B124" s="30"/>
      <c r="C124" s="66" t="s">
        <v>96</v>
      </c>
      <c r="D124" s="29"/>
      <c r="E124" s="29"/>
      <c r="F124" s="29"/>
      <c r="G124" s="29"/>
      <c r="H124" s="29"/>
      <c r="I124" s="93"/>
      <c r="J124" s="141">
        <f>BK124</f>
        <v>0</v>
      </c>
      <c r="K124" s="29"/>
      <c r="L124" s="30"/>
      <c r="M124" s="62"/>
      <c r="N124" s="53"/>
      <c r="O124" s="63"/>
      <c r="P124" s="142">
        <f>P125</f>
        <v>0</v>
      </c>
      <c r="Q124" s="63"/>
      <c r="R124" s="142">
        <f>R125</f>
        <v>0</v>
      </c>
      <c r="S124" s="63"/>
      <c r="T124" s="143">
        <f>T125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73</v>
      </c>
      <c r="AU124" s="14" t="s">
        <v>97</v>
      </c>
      <c r="BK124" s="144">
        <f>BK125</f>
        <v>0</v>
      </c>
    </row>
    <row r="125" spans="1:65" s="12" customFormat="1" ht="25.9" customHeight="1">
      <c r="B125" s="145"/>
      <c r="D125" s="146" t="s">
        <v>73</v>
      </c>
      <c r="E125" s="147" t="s">
        <v>118</v>
      </c>
      <c r="F125" s="147" t="s">
        <v>119</v>
      </c>
      <c r="I125" s="148"/>
      <c r="J125" s="149">
        <f>BK125</f>
        <v>0</v>
      </c>
      <c r="L125" s="145"/>
      <c r="M125" s="150"/>
      <c r="N125" s="151"/>
      <c r="O125" s="151"/>
      <c r="P125" s="152">
        <f>P126+P132+P144+P159+P188+P199+P209</f>
        <v>0</v>
      </c>
      <c r="Q125" s="151"/>
      <c r="R125" s="152">
        <f>R126+R132+R144+R159+R188+R199+R209</f>
        <v>0</v>
      </c>
      <c r="S125" s="151"/>
      <c r="T125" s="153">
        <f>T126+T132+T144+T159+T188+T199+T209</f>
        <v>0</v>
      </c>
      <c r="AR125" s="146" t="s">
        <v>120</v>
      </c>
      <c r="AT125" s="154" t="s">
        <v>73</v>
      </c>
      <c r="AU125" s="154" t="s">
        <v>74</v>
      </c>
      <c r="AY125" s="146" t="s">
        <v>121</v>
      </c>
      <c r="BK125" s="155">
        <f>BK126+BK132+BK144+BK159+BK188+BK199+BK209</f>
        <v>0</v>
      </c>
    </row>
    <row r="126" spans="1:65" s="12" customFormat="1" ht="22.9" customHeight="1">
      <c r="B126" s="145"/>
      <c r="D126" s="146" t="s">
        <v>73</v>
      </c>
      <c r="E126" s="156" t="s">
        <v>122</v>
      </c>
      <c r="F126" s="156" t="s">
        <v>123</v>
      </c>
      <c r="I126" s="148"/>
      <c r="J126" s="157">
        <f>BK126</f>
        <v>0</v>
      </c>
      <c r="L126" s="145"/>
      <c r="M126" s="150"/>
      <c r="N126" s="151"/>
      <c r="O126" s="151"/>
      <c r="P126" s="152">
        <f>SUM(P127:P131)</f>
        <v>0</v>
      </c>
      <c r="Q126" s="151"/>
      <c r="R126" s="152">
        <f>SUM(R127:R131)</f>
        <v>0</v>
      </c>
      <c r="S126" s="151"/>
      <c r="T126" s="153">
        <f>SUM(T127:T131)</f>
        <v>0</v>
      </c>
      <c r="AR126" s="146" t="s">
        <v>120</v>
      </c>
      <c r="AT126" s="154" t="s">
        <v>73</v>
      </c>
      <c r="AU126" s="154" t="s">
        <v>82</v>
      </c>
      <c r="AY126" s="146" t="s">
        <v>121</v>
      </c>
      <c r="BK126" s="155">
        <f>SUM(BK127:BK131)</f>
        <v>0</v>
      </c>
    </row>
    <row r="127" spans="1:65" s="2" customFormat="1" ht="16.5" customHeight="1">
      <c r="A127" s="29"/>
      <c r="B127" s="158"/>
      <c r="C127" s="159" t="s">
        <v>124</v>
      </c>
      <c r="D127" s="159" t="s">
        <v>125</v>
      </c>
      <c r="E127" s="160" t="s">
        <v>126</v>
      </c>
      <c r="F127" s="161" t="s">
        <v>127</v>
      </c>
      <c r="G127" s="162" t="s">
        <v>128</v>
      </c>
      <c r="H127" s="163">
        <v>28</v>
      </c>
      <c r="I127" s="164"/>
      <c r="J127" s="165">
        <f>ROUND(I127*H127,2)</f>
        <v>0</v>
      </c>
      <c r="K127" s="166"/>
      <c r="L127" s="30"/>
      <c r="M127" s="167" t="s">
        <v>1</v>
      </c>
      <c r="N127" s="168" t="s">
        <v>40</v>
      </c>
      <c r="O127" s="55"/>
      <c r="P127" s="169">
        <f>O127*H127</f>
        <v>0</v>
      </c>
      <c r="Q127" s="169">
        <v>0</v>
      </c>
      <c r="R127" s="169">
        <f>Q127*H127</f>
        <v>0</v>
      </c>
      <c r="S127" s="169">
        <v>0</v>
      </c>
      <c r="T127" s="170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1" t="s">
        <v>129</v>
      </c>
      <c r="AT127" s="171" t="s">
        <v>125</v>
      </c>
      <c r="AU127" s="171" t="s">
        <v>120</v>
      </c>
      <c r="AY127" s="14" t="s">
        <v>121</v>
      </c>
      <c r="BE127" s="172">
        <f>IF(N127="základná",J127,0)</f>
        <v>0</v>
      </c>
      <c r="BF127" s="172">
        <f>IF(N127="znížená",J127,0)</f>
        <v>0</v>
      </c>
      <c r="BG127" s="172">
        <f>IF(N127="zákl. prenesená",J127,0)</f>
        <v>0</v>
      </c>
      <c r="BH127" s="172">
        <f>IF(N127="zníž. prenesená",J127,0)</f>
        <v>0</v>
      </c>
      <c r="BI127" s="172">
        <f>IF(N127="nulová",J127,0)</f>
        <v>0</v>
      </c>
      <c r="BJ127" s="14" t="s">
        <v>120</v>
      </c>
      <c r="BK127" s="172">
        <f>ROUND(I127*H127,2)</f>
        <v>0</v>
      </c>
      <c r="BL127" s="14" t="s">
        <v>129</v>
      </c>
      <c r="BM127" s="171" t="s">
        <v>120</v>
      </c>
    </row>
    <row r="128" spans="1:65" s="2" customFormat="1" ht="24" customHeight="1">
      <c r="A128" s="29"/>
      <c r="B128" s="158"/>
      <c r="C128" s="173" t="s">
        <v>130</v>
      </c>
      <c r="D128" s="173" t="s">
        <v>131</v>
      </c>
      <c r="E128" s="174" t="s">
        <v>132</v>
      </c>
      <c r="F128" s="175" t="s">
        <v>133</v>
      </c>
      <c r="G128" s="176" t="s">
        <v>128</v>
      </c>
      <c r="H128" s="177">
        <v>6</v>
      </c>
      <c r="I128" s="178"/>
      <c r="J128" s="179">
        <f>ROUND(I128*H128,2)</f>
        <v>0</v>
      </c>
      <c r="K128" s="180"/>
      <c r="L128" s="181"/>
      <c r="M128" s="182" t="s">
        <v>1</v>
      </c>
      <c r="N128" s="183" t="s">
        <v>40</v>
      </c>
      <c r="O128" s="55"/>
      <c r="P128" s="169">
        <f>O128*H128</f>
        <v>0</v>
      </c>
      <c r="Q128" s="169">
        <v>0</v>
      </c>
      <c r="R128" s="169">
        <f>Q128*H128</f>
        <v>0</v>
      </c>
      <c r="S128" s="169">
        <v>0</v>
      </c>
      <c r="T128" s="170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1" t="s">
        <v>134</v>
      </c>
      <c r="AT128" s="171" t="s">
        <v>131</v>
      </c>
      <c r="AU128" s="171" t="s">
        <v>120</v>
      </c>
      <c r="AY128" s="14" t="s">
        <v>121</v>
      </c>
      <c r="BE128" s="172">
        <f>IF(N128="základná",J128,0)</f>
        <v>0</v>
      </c>
      <c r="BF128" s="172">
        <f>IF(N128="znížená",J128,0)</f>
        <v>0</v>
      </c>
      <c r="BG128" s="172">
        <f>IF(N128="zákl. prenesená",J128,0)</f>
        <v>0</v>
      </c>
      <c r="BH128" s="172">
        <f>IF(N128="zníž. prenesená",J128,0)</f>
        <v>0</v>
      </c>
      <c r="BI128" s="172">
        <f>IF(N128="nulová",J128,0)</f>
        <v>0</v>
      </c>
      <c r="BJ128" s="14" t="s">
        <v>120</v>
      </c>
      <c r="BK128" s="172">
        <f>ROUND(I128*H128,2)</f>
        <v>0</v>
      </c>
      <c r="BL128" s="14" t="s">
        <v>129</v>
      </c>
      <c r="BM128" s="171" t="s">
        <v>135</v>
      </c>
    </row>
    <row r="129" spans="1:65" s="2" customFormat="1" ht="24" customHeight="1">
      <c r="A129" s="29"/>
      <c r="B129" s="158"/>
      <c r="C129" s="173" t="s">
        <v>136</v>
      </c>
      <c r="D129" s="173" t="s">
        <v>131</v>
      </c>
      <c r="E129" s="174" t="s">
        <v>137</v>
      </c>
      <c r="F129" s="175" t="s">
        <v>138</v>
      </c>
      <c r="G129" s="176" t="s">
        <v>128</v>
      </c>
      <c r="H129" s="177">
        <v>6</v>
      </c>
      <c r="I129" s="178"/>
      <c r="J129" s="179">
        <f>ROUND(I129*H129,2)</f>
        <v>0</v>
      </c>
      <c r="K129" s="180"/>
      <c r="L129" s="181"/>
      <c r="M129" s="182" t="s">
        <v>1</v>
      </c>
      <c r="N129" s="183" t="s">
        <v>40</v>
      </c>
      <c r="O129" s="55"/>
      <c r="P129" s="169">
        <f>O129*H129</f>
        <v>0</v>
      </c>
      <c r="Q129" s="169">
        <v>0</v>
      </c>
      <c r="R129" s="169">
        <f>Q129*H129</f>
        <v>0</v>
      </c>
      <c r="S129" s="169">
        <v>0</v>
      </c>
      <c r="T129" s="170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1" t="s">
        <v>134</v>
      </c>
      <c r="AT129" s="171" t="s">
        <v>131</v>
      </c>
      <c r="AU129" s="171" t="s">
        <v>120</v>
      </c>
      <c r="AY129" s="14" t="s">
        <v>121</v>
      </c>
      <c r="BE129" s="172">
        <f>IF(N129="základná",J129,0)</f>
        <v>0</v>
      </c>
      <c r="BF129" s="172">
        <f>IF(N129="znížená",J129,0)</f>
        <v>0</v>
      </c>
      <c r="BG129" s="172">
        <f>IF(N129="zákl. prenesená",J129,0)</f>
        <v>0</v>
      </c>
      <c r="BH129" s="172">
        <f>IF(N129="zníž. prenesená",J129,0)</f>
        <v>0</v>
      </c>
      <c r="BI129" s="172">
        <f>IF(N129="nulová",J129,0)</f>
        <v>0</v>
      </c>
      <c r="BJ129" s="14" t="s">
        <v>120</v>
      </c>
      <c r="BK129" s="172">
        <f>ROUND(I129*H129,2)</f>
        <v>0</v>
      </c>
      <c r="BL129" s="14" t="s">
        <v>129</v>
      </c>
      <c r="BM129" s="171" t="s">
        <v>139</v>
      </c>
    </row>
    <row r="130" spans="1:65" s="2" customFormat="1" ht="24" customHeight="1">
      <c r="A130" s="29"/>
      <c r="B130" s="158"/>
      <c r="C130" s="173" t="s">
        <v>140</v>
      </c>
      <c r="D130" s="173" t="s">
        <v>131</v>
      </c>
      <c r="E130" s="174" t="s">
        <v>141</v>
      </c>
      <c r="F130" s="175" t="s">
        <v>142</v>
      </c>
      <c r="G130" s="176" t="s">
        <v>128</v>
      </c>
      <c r="H130" s="177">
        <v>10</v>
      </c>
      <c r="I130" s="178"/>
      <c r="J130" s="179">
        <f>ROUND(I130*H130,2)</f>
        <v>0</v>
      </c>
      <c r="K130" s="180"/>
      <c r="L130" s="181"/>
      <c r="M130" s="182" t="s">
        <v>1</v>
      </c>
      <c r="N130" s="183" t="s">
        <v>40</v>
      </c>
      <c r="O130" s="55"/>
      <c r="P130" s="169">
        <f>O130*H130</f>
        <v>0</v>
      </c>
      <c r="Q130" s="169">
        <v>0</v>
      </c>
      <c r="R130" s="169">
        <f>Q130*H130</f>
        <v>0</v>
      </c>
      <c r="S130" s="169">
        <v>0</v>
      </c>
      <c r="T130" s="170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1" t="s">
        <v>134</v>
      </c>
      <c r="AT130" s="171" t="s">
        <v>131</v>
      </c>
      <c r="AU130" s="171" t="s">
        <v>120</v>
      </c>
      <c r="AY130" s="14" t="s">
        <v>121</v>
      </c>
      <c r="BE130" s="172">
        <f>IF(N130="základná",J130,0)</f>
        <v>0</v>
      </c>
      <c r="BF130" s="172">
        <f>IF(N130="znížená",J130,0)</f>
        <v>0</v>
      </c>
      <c r="BG130" s="172">
        <f>IF(N130="zákl. prenesená",J130,0)</f>
        <v>0</v>
      </c>
      <c r="BH130" s="172">
        <f>IF(N130="zníž. prenesená",J130,0)</f>
        <v>0</v>
      </c>
      <c r="BI130" s="172">
        <f>IF(N130="nulová",J130,0)</f>
        <v>0</v>
      </c>
      <c r="BJ130" s="14" t="s">
        <v>120</v>
      </c>
      <c r="BK130" s="172">
        <f>ROUND(I130*H130,2)</f>
        <v>0</v>
      </c>
      <c r="BL130" s="14" t="s">
        <v>129</v>
      </c>
      <c r="BM130" s="171" t="s">
        <v>143</v>
      </c>
    </row>
    <row r="131" spans="1:65" s="2" customFormat="1" ht="24" customHeight="1">
      <c r="A131" s="29"/>
      <c r="B131" s="158"/>
      <c r="C131" s="173" t="s">
        <v>144</v>
      </c>
      <c r="D131" s="173" t="s">
        <v>131</v>
      </c>
      <c r="E131" s="174" t="s">
        <v>145</v>
      </c>
      <c r="F131" s="175" t="s">
        <v>146</v>
      </c>
      <c r="G131" s="176" t="s">
        <v>128</v>
      </c>
      <c r="H131" s="177">
        <v>6</v>
      </c>
      <c r="I131" s="178"/>
      <c r="J131" s="179">
        <f>ROUND(I131*H131,2)</f>
        <v>0</v>
      </c>
      <c r="K131" s="180"/>
      <c r="L131" s="181"/>
      <c r="M131" s="182" t="s">
        <v>1</v>
      </c>
      <c r="N131" s="183" t="s">
        <v>40</v>
      </c>
      <c r="O131" s="55"/>
      <c r="P131" s="169">
        <f>O131*H131</f>
        <v>0</v>
      </c>
      <c r="Q131" s="169">
        <v>0</v>
      </c>
      <c r="R131" s="169">
        <f>Q131*H131</f>
        <v>0</v>
      </c>
      <c r="S131" s="169">
        <v>0</v>
      </c>
      <c r="T131" s="170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1" t="s">
        <v>134</v>
      </c>
      <c r="AT131" s="171" t="s">
        <v>131</v>
      </c>
      <c r="AU131" s="171" t="s">
        <v>120</v>
      </c>
      <c r="AY131" s="14" t="s">
        <v>121</v>
      </c>
      <c r="BE131" s="172">
        <f>IF(N131="základná",J131,0)</f>
        <v>0</v>
      </c>
      <c r="BF131" s="172">
        <f>IF(N131="znížená",J131,0)</f>
        <v>0</v>
      </c>
      <c r="BG131" s="172">
        <f>IF(N131="zákl. prenesená",J131,0)</f>
        <v>0</v>
      </c>
      <c r="BH131" s="172">
        <f>IF(N131="zníž. prenesená",J131,0)</f>
        <v>0</v>
      </c>
      <c r="BI131" s="172">
        <f>IF(N131="nulová",J131,0)</f>
        <v>0</v>
      </c>
      <c r="BJ131" s="14" t="s">
        <v>120</v>
      </c>
      <c r="BK131" s="172">
        <f>ROUND(I131*H131,2)</f>
        <v>0</v>
      </c>
      <c r="BL131" s="14" t="s">
        <v>129</v>
      </c>
      <c r="BM131" s="171" t="s">
        <v>147</v>
      </c>
    </row>
    <row r="132" spans="1:65" s="12" customFormat="1" ht="22.9" customHeight="1">
      <c r="B132" s="145"/>
      <c r="D132" s="146" t="s">
        <v>73</v>
      </c>
      <c r="E132" s="156" t="s">
        <v>148</v>
      </c>
      <c r="F132" s="156" t="s">
        <v>149</v>
      </c>
      <c r="I132" s="148"/>
      <c r="J132" s="157">
        <f>BK132</f>
        <v>0</v>
      </c>
      <c r="L132" s="145"/>
      <c r="M132" s="150"/>
      <c r="N132" s="151"/>
      <c r="O132" s="151"/>
      <c r="P132" s="152">
        <f>SUM(P133:P143)</f>
        <v>0</v>
      </c>
      <c r="Q132" s="151"/>
      <c r="R132" s="152">
        <f>SUM(R133:R143)</f>
        <v>0</v>
      </c>
      <c r="S132" s="151"/>
      <c r="T132" s="153">
        <f>SUM(T133:T143)</f>
        <v>0</v>
      </c>
      <c r="AR132" s="146" t="s">
        <v>120</v>
      </c>
      <c r="AT132" s="154" t="s">
        <v>73</v>
      </c>
      <c r="AU132" s="154" t="s">
        <v>82</v>
      </c>
      <c r="AY132" s="146" t="s">
        <v>121</v>
      </c>
      <c r="BK132" s="155">
        <f>SUM(BK133:BK143)</f>
        <v>0</v>
      </c>
    </row>
    <row r="133" spans="1:65" s="2" customFormat="1" ht="24" customHeight="1">
      <c r="A133" s="29"/>
      <c r="B133" s="158"/>
      <c r="C133" s="159" t="s">
        <v>82</v>
      </c>
      <c r="D133" s="159" t="s">
        <v>125</v>
      </c>
      <c r="E133" s="160" t="s">
        <v>150</v>
      </c>
      <c r="F133" s="161" t="s">
        <v>151</v>
      </c>
      <c r="G133" s="162" t="s">
        <v>152</v>
      </c>
      <c r="H133" s="163">
        <v>1</v>
      </c>
      <c r="I133" s="164"/>
      <c r="J133" s="165">
        <f t="shared" ref="J133:J143" si="0">ROUND(I133*H133,2)</f>
        <v>0</v>
      </c>
      <c r="K133" s="166"/>
      <c r="L133" s="30"/>
      <c r="M133" s="167" t="s">
        <v>1</v>
      </c>
      <c r="N133" s="168" t="s">
        <v>40</v>
      </c>
      <c r="O133" s="55"/>
      <c r="P133" s="169">
        <f t="shared" ref="P133:P143" si="1">O133*H133</f>
        <v>0</v>
      </c>
      <c r="Q133" s="169">
        <v>0</v>
      </c>
      <c r="R133" s="169">
        <f t="shared" ref="R133:R143" si="2">Q133*H133</f>
        <v>0</v>
      </c>
      <c r="S133" s="169">
        <v>0</v>
      </c>
      <c r="T133" s="170">
        <f t="shared" ref="T133:T143" si="3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1" t="s">
        <v>129</v>
      </c>
      <c r="AT133" s="171" t="s">
        <v>125</v>
      </c>
      <c r="AU133" s="171" t="s">
        <v>120</v>
      </c>
      <c r="AY133" s="14" t="s">
        <v>121</v>
      </c>
      <c r="BE133" s="172">
        <f t="shared" ref="BE133:BE143" si="4">IF(N133="základná",J133,0)</f>
        <v>0</v>
      </c>
      <c r="BF133" s="172">
        <f t="shared" ref="BF133:BF143" si="5">IF(N133="znížená",J133,0)</f>
        <v>0</v>
      </c>
      <c r="BG133" s="172">
        <f t="shared" ref="BG133:BG143" si="6">IF(N133="zákl. prenesená",J133,0)</f>
        <v>0</v>
      </c>
      <c r="BH133" s="172">
        <f t="shared" ref="BH133:BH143" si="7">IF(N133="zníž. prenesená",J133,0)</f>
        <v>0</v>
      </c>
      <c r="BI133" s="172">
        <f t="shared" ref="BI133:BI143" si="8">IF(N133="nulová",J133,0)</f>
        <v>0</v>
      </c>
      <c r="BJ133" s="14" t="s">
        <v>120</v>
      </c>
      <c r="BK133" s="172">
        <f t="shared" ref="BK133:BK143" si="9">ROUND(I133*H133,2)</f>
        <v>0</v>
      </c>
      <c r="BL133" s="14" t="s">
        <v>129</v>
      </c>
      <c r="BM133" s="171" t="s">
        <v>153</v>
      </c>
    </row>
    <row r="134" spans="1:65" s="2" customFormat="1" ht="16.5" customHeight="1">
      <c r="A134" s="29"/>
      <c r="B134" s="158"/>
      <c r="C134" s="173" t="s">
        <v>120</v>
      </c>
      <c r="D134" s="173" t="s">
        <v>131</v>
      </c>
      <c r="E134" s="174" t="s">
        <v>154</v>
      </c>
      <c r="F134" s="175" t="s">
        <v>155</v>
      </c>
      <c r="G134" s="176" t="s">
        <v>156</v>
      </c>
      <c r="H134" s="177">
        <v>1</v>
      </c>
      <c r="I134" s="178"/>
      <c r="J134" s="179">
        <f t="shared" si="0"/>
        <v>0</v>
      </c>
      <c r="K134" s="180"/>
      <c r="L134" s="181"/>
      <c r="M134" s="182" t="s">
        <v>1</v>
      </c>
      <c r="N134" s="183" t="s">
        <v>40</v>
      </c>
      <c r="O134" s="55"/>
      <c r="P134" s="169">
        <f t="shared" si="1"/>
        <v>0</v>
      </c>
      <c r="Q134" s="169">
        <v>0</v>
      </c>
      <c r="R134" s="169">
        <f t="shared" si="2"/>
        <v>0</v>
      </c>
      <c r="S134" s="169">
        <v>0</v>
      </c>
      <c r="T134" s="170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1" t="s">
        <v>134</v>
      </c>
      <c r="AT134" s="171" t="s">
        <v>131</v>
      </c>
      <c r="AU134" s="171" t="s">
        <v>120</v>
      </c>
      <c r="AY134" s="14" t="s">
        <v>121</v>
      </c>
      <c r="BE134" s="172">
        <f t="shared" si="4"/>
        <v>0</v>
      </c>
      <c r="BF134" s="172">
        <f t="shared" si="5"/>
        <v>0</v>
      </c>
      <c r="BG134" s="172">
        <f t="shared" si="6"/>
        <v>0</v>
      </c>
      <c r="BH134" s="172">
        <f t="shared" si="7"/>
        <v>0</v>
      </c>
      <c r="BI134" s="172">
        <f t="shared" si="8"/>
        <v>0</v>
      </c>
      <c r="BJ134" s="14" t="s">
        <v>120</v>
      </c>
      <c r="BK134" s="172">
        <f t="shared" si="9"/>
        <v>0</v>
      </c>
      <c r="BL134" s="14" t="s">
        <v>129</v>
      </c>
      <c r="BM134" s="171" t="s">
        <v>157</v>
      </c>
    </row>
    <row r="135" spans="1:65" s="2" customFormat="1" ht="24" customHeight="1">
      <c r="A135" s="29"/>
      <c r="B135" s="158"/>
      <c r="C135" s="173" t="s">
        <v>158</v>
      </c>
      <c r="D135" s="173" t="s">
        <v>131</v>
      </c>
      <c r="E135" s="174" t="s">
        <v>159</v>
      </c>
      <c r="F135" s="175" t="s">
        <v>160</v>
      </c>
      <c r="G135" s="176" t="s">
        <v>156</v>
      </c>
      <c r="H135" s="177">
        <v>1</v>
      </c>
      <c r="I135" s="178"/>
      <c r="J135" s="179">
        <f t="shared" si="0"/>
        <v>0</v>
      </c>
      <c r="K135" s="180"/>
      <c r="L135" s="181"/>
      <c r="M135" s="182" t="s">
        <v>1</v>
      </c>
      <c r="N135" s="183" t="s">
        <v>40</v>
      </c>
      <c r="O135" s="55"/>
      <c r="P135" s="169">
        <f t="shared" si="1"/>
        <v>0</v>
      </c>
      <c r="Q135" s="169">
        <v>0</v>
      </c>
      <c r="R135" s="169">
        <f t="shared" si="2"/>
        <v>0</v>
      </c>
      <c r="S135" s="169">
        <v>0</v>
      </c>
      <c r="T135" s="170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1" t="s">
        <v>134</v>
      </c>
      <c r="AT135" s="171" t="s">
        <v>131</v>
      </c>
      <c r="AU135" s="171" t="s">
        <v>120</v>
      </c>
      <c r="AY135" s="14" t="s">
        <v>121</v>
      </c>
      <c r="BE135" s="172">
        <f t="shared" si="4"/>
        <v>0</v>
      </c>
      <c r="BF135" s="172">
        <f t="shared" si="5"/>
        <v>0</v>
      </c>
      <c r="BG135" s="172">
        <f t="shared" si="6"/>
        <v>0</v>
      </c>
      <c r="BH135" s="172">
        <f t="shared" si="7"/>
        <v>0</v>
      </c>
      <c r="BI135" s="172">
        <f t="shared" si="8"/>
        <v>0</v>
      </c>
      <c r="BJ135" s="14" t="s">
        <v>120</v>
      </c>
      <c r="BK135" s="172">
        <f t="shared" si="9"/>
        <v>0</v>
      </c>
      <c r="BL135" s="14" t="s">
        <v>129</v>
      </c>
      <c r="BM135" s="171" t="s">
        <v>129</v>
      </c>
    </row>
    <row r="136" spans="1:65" s="2" customFormat="1" ht="16.5" customHeight="1">
      <c r="A136" s="29"/>
      <c r="B136" s="158"/>
      <c r="C136" s="173" t="s">
        <v>135</v>
      </c>
      <c r="D136" s="173" t="s">
        <v>131</v>
      </c>
      <c r="E136" s="174" t="s">
        <v>161</v>
      </c>
      <c r="F136" s="175" t="s">
        <v>162</v>
      </c>
      <c r="G136" s="176" t="s">
        <v>156</v>
      </c>
      <c r="H136" s="177">
        <v>1</v>
      </c>
      <c r="I136" s="178"/>
      <c r="J136" s="179">
        <f t="shared" si="0"/>
        <v>0</v>
      </c>
      <c r="K136" s="180"/>
      <c r="L136" s="181"/>
      <c r="M136" s="182" t="s">
        <v>1</v>
      </c>
      <c r="N136" s="183" t="s">
        <v>40</v>
      </c>
      <c r="O136" s="55"/>
      <c r="P136" s="169">
        <f t="shared" si="1"/>
        <v>0</v>
      </c>
      <c r="Q136" s="169">
        <v>0</v>
      </c>
      <c r="R136" s="169">
        <f t="shared" si="2"/>
        <v>0</v>
      </c>
      <c r="S136" s="169">
        <v>0</v>
      </c>
      <c r="T136" s="170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1" t="s">
        <v>134</v>
      </c>
      <c r="AT136" s="171" t="s">
        <v>131</v>
      </c>
      <c r="AU136" s="171" t="s">
        <v>120</v>
      </c>
      <c r="AY136" s="14" t="s">
        <v>121</v>
      </c>
      <c r="BE136" s="172">
        <f t="shared" si="4"/>
        <v>0</v>
      </c>
      <c r="BF136" s="172">
        <f t="shared" si="5"/>
        <v>0</v>
      </c>
      <c r="BG136" s="172">
        <f t="shared" si="6"/>
        <v>0</v>
      </c>
      <c r="BH136" s="172">
        <f t="shared" si="7"/>
        <v>0</v>
      </c>
      <c r="BI136" s="172">
        <f t="shared" si="8"/>
        <v>0</v>
      </c>
      <c r="BJ136" s="14" t="s">
        <v>120</v>
      </c>
      <c r="BK136" s="172">
        <f t="shared" si="9"/>
        <v>0</v>
      </c>
      <c r="BL136" s="14" t="s">
        <v>129</v>
      </c>
      <c r="BM136" s="171" t="s">
        <v>163</v>
      </c>
    </row>
    <row r="137" spans="1:65" s="2" customFormat="1" ht="16.5" customHeight="1">
      <c r="A137" s="29"/>
      <c r="B137" s="158"/>
      <c r="C137" s="173" t="s">
        <v>164</v>
      </c>
      <c r="D137" s="173" t="s">
        <v>131</v>
      </c>
      <c r="E137" s="174" t="s">
        <v>165</v>
      </c>
      <c r="F137" s="175" t="s">
        <v>166</v>
      </c>
      <c r="G137" s="176" t="s">
        <v>156</v>
      </c>
      <c r="H137" s="177">
        <v>1</v>
      </c>
      <c r="I137" s="178"/>
      <c r="J137" s="179">
        <f t="shared" si="0"/>
        <v>0</v>
      </c>
      <c r="K137" s="180"/>
      <c r="L137" s="181"/>
      <c r="M137" s="182" t="s">
        <v>1</v>
      </c>
      <c r="N137" s="183" t="s">
        <v>40</v>
      </c>
      <c r="O137" s="55"/>
      <c r="P137" s="169">
        <f t="shared" si="1"/>
        <v>0</v>
      </c>
      <c r="Q137" s="169">
        <v>0</v>
      </c>
      <c r="R137" s="169">
        <f t="shared" si="2"/>
        <v>0</v>
      </c>
      <c r="S137" s="169">
        <v>0</v>
      </c>
      <c r="T137" s="170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1" t="s">
        <v>134</v>
      </c>
      <c r="AT137" s="171" t="s">
        <v>131</v>
      </c>
      <c r="AU137" s="171" t="s">
        <v>120</v>
      </c>
      <c r="AY137" s="14" t="s">
        <v>121</v>
      </c>
      <c r="BE137" s="172">
        <f t="shared" si="4"/>
        <v>0</v>
      </c>
      <c r="BF137" s="172">
        <f t="shared" si="5"/>
        <v>0</v>
      </c>
      <c r="BG137" s="172">
        <f t="shared" si="6"/>
        <v>0</v>
      </c>
      <c r="BH137" s="172">
        <f t="shared" si="7"/>
        <v>0</v>
      </c>
      <c r="BI137" s="172">
        <f t="shared" si="8"/>
        <v>0</v>
      </c>
      <c r="BJ137" s="14" t="s">
        <v>120</v>
      </c>
      <c r="BK137" s="172">
        <f t="shared" si="9"/>
        <v>0</v>
      </c>
      <c r="BL137" s="14" t="s">
        <v>129</v>
      </c>
      <c r="BM137" s="171" t="s">
        <v>7</v>
      </c>
    </row>
    <row r="138" spans="1:65" s="2" customFormat="1" ht="16.5" customHeight="1">
      <c r="A138" s="29"/>
      <c r="B138" s="158"/>
      <c r="C138" s="159" t="s">
        <v>139</v>
      </c>
      <c r="D138" s="159" t="s">
        <v>125</v>
      </c>
      <c r="E138" s="160" t="s">
        <v>167</v>
      </c>
      <c r="F138" s="161" t="s">
        <v>168</v>
      </c>
      <c r="G138" s="162" t="s">
        <v>156</v>
      </c>
      <c r="H138" s="163">
        <v>1</v>
      </c>
      <c r="I138" s="164"/>
      <c r="J138" s="165">
        <f t="shared" si="0"/>
        <v>0</v>
      </c>
      <c r="K138" s="166"/>
      <c r="L138" s="30"/>
      <c r="M138" s="167" t="s">
        <v>1</v>
      </c>
      <c r="N138" s="168" t="s">
        <v>40</v>
      </c>
      <c r="O138" s="55"/>
      <c r="P138" s="169">
        <f t="shared" si="1"/>
        <v>0</v>
      </c>
      <c r="Q138" s="169">
        <v>0</v>
      </c>
      <c r="R138" s="169">
        <f t="shared" si="2"/>
        <v>0</v>
      </c>
      <c r="S138" s="169">
        <v>0</v>
      </c>
      <c r="T138" s="170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1" t="s">
        <v>129</v>
      </c>
      <c r="AT138" s="171" t="s">
        <v>125</v>
      </c>
      <c r="AU138" s="171" t="s">
        <v>120</v>
      </c>
      <c r="AY138" s="14" t="s">
        <v>121</v>
      </c>
      <c r="BE138" s="172">
        <f t="shared" si="4"/>
        <v>0</v>
      </c>
      <c r="BF138" s="172">
        <f t="shared" si="5"/>
        <v>0</v>
      </c>
      <c r="BG138" s="172">
        <f t="shared" si="6"/>
        <v>0</v>
      </c>
      <c r="BH138" s="172">
        <f t="shared" si="7"/>
        <v>0</v>
      </c>
      <c r="BI138" s="172">
        <f t="shared" si="8"/>
        <v>0</v>
      </c>
      <c r="BJ138" s="14" t="s">
        <v>120</v>
      </c>
      <c r="BK138" s="172">
        <f t="shared" si="9"/>
        <v>0</v>
      </c>
      <c r="BL138" s="14" t="s">
        <v>129</v>
      </c>
      <c r="BM138" s="171" t="s">
        <v>169</v>
      </c>
    </row>
    <row r="139" spans="1:65" s="2" customFormat="1" ht="24" customHeight="1">
      <c r="A139" s="29"/>
      <c r="B139" s="158"/>
      <c r="C139" s="159" t="s">
        <v>170</v>
      </c>
      <c r="D139" s="159" t="s">
        <v>125</v>
      </c>
      <c r="E139" s="160" t="s">
        <v>171</v>
      </c>
      <c r="F139" s="161" t="s">
        <v>172</v>
      </c>
      <c r="G139" s="162" t="s">
        <v>156</v>
      </c>
      <c r="H139" s="163">
        <v>1</v>
      </c>
      <c r="I139" s="164"/>
      <c r="J139" s="165">
        <f t="shared" si="0"/>
        <v>0</v>
      </c>
      <c r="K139" s="166"/>
      <c r="L139" s="30"/>
      <c r="M139" s="167" t="s">
        <v>1</v>
      </c>
      <c r="N139" s="168" t="s">
        <v>40</v>
      </c>
      <c r="O139" s="55"/>
      <c r="P139" s="169">
        <f t="shared" si="1"/>
        <v>0</v>
      </c>
      <c r="Q139" s="169">
        <v>0</v>
      </c>
      <c r="R139" s="169">
        <f t="shared" si="2"/>
        <v>0</v>
      </c>
      <c r="S139" s="169">
        <v>0</v>
      </c>
      <c r="T139" s="170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1" t="s">
        <v>129</v>
      </c>
      <c r="AT139" s="171" t="s">
        <v>125</v>
      </c>
      <c r="AU139" s="171" t="s">
        <v>120</v>
      </c>
      <c r="AY139" s="14" t="s">
        <v>121</v>
      </c>
      <c r="BE139" s="172">
        <f t="shared" si="4"/>
        <v>0</v>
      </c>
      <c r="BF139" s="172">
        <f t="shared" si="5"/>
        <v>0</v>
      </c>
      <c r="BG139" s="172">
        <f t="shared" si="6"/>
        <v>0</v>
      </c>
      <c r="BH139" s="172">
        <f t="shared" si="7"/>
        <v>0</v>
      </c>
      <c r="BI139" s="172">
        <f t="shared" si="8"/>
        <v>0</v>
      </c>
      <c r="BJ139" s="14" t="s">
        <v>120</v>
      </c>
      <c r="BK139" s="172">
        <f t="shared" si="9"/>
        <v>0</v>
      </c>
      <c r="BL139" s="14" t="s">
        <v>129</v>
      </c>
      <c r="BM139" s="171" t="s">
        <v>173</v>
      </c>
    </row>
    <row r="140" spans="1:65" s="2" customFormat="1" ht="24" customHeight="1">
      <c r="A140" s="29"/>
      <c r="B140" s="158"/>
      <c r="C140" s="173" t="s">
        <v>143</v>
      </c>
      <c r="D140" s="173" t="s">
        <v>131</v>
      </c>
      <c r="E140" s="174" t="s">
        <v>174</v>
      </c>
      <c r="F140" s="175" t="s">
        <v>175</v>
      </c>
      <c r="G140" s="176" t="s">
        <v>156</v>
      </c>
      <c r="H140" s="177">
        <v>1</v>
      </c>
      <c r="I140" s="178"/>
      <c r="J140" s="179">
        <f t="shared" si="0"/>
        <v>0</v>
      </c>
      <c r="K140" s="180"/>
      <c r="L140" s="181"/>
      <c r="M140" s="182" t="s">
        <v>1</v>
      </c>
      <c r="N140" s="183" t="s">
        <v>40</v>
      </c>
      <c r="O140" s="55"/>
      <c r="P140" s="169">
        <f t="shared" si="1"/>
        <v>0</v>
      </c>
      <c r="Q140" s="169">
        <v>0</v>
      </c>
      <c r="R140" s="169">
        <f t="shared" si="2"/>
        <v>0</v>
      </c>
      <c r="S140" s="169">
        <v>0</v>
      </c>
      <c r="T140" s="170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1" t="s">
        <v>134</v>
      </c>
      <c r="AT140" s="171" t="s">
        <v>131</v>
      </c>
      <c r="AU140" s="171" t="s">
        <v>120</v>
      </c>
      <c r="AY140" s="14" t="s">
        <v>121</v>
      </c>
      <c r="BE140" s="172">
        <f t="shared" si="4"/>
        <v>0</v>
      </c>
      <c r="BF140" s="172">
        <f t="shared" si="5"/>
        <v>0</v>
      </c>
      <c r="BG140" s="172">
        <f t="shared" si="6"/>
        <v>0</v>
      </c>
      <c r="BH140" s="172">
        <f t="shared" si="7"/>
        <v>0</v>
      </c>
      <c r="BI140" s="172">
        <f t="shared" si="8"/>
        <v>0</v>
      </c>
      <c r="BJ140" s="14" t="s">
        <v>120</v>
      </c>
      <c r="BK140" s="172">
        <f t="shared" si="9"/>
        <v>0</v>
      </c>
      <c r="BL140" s="14" t="s">
        <v>129</v>
      </c>
      <c r="BM140" s="171" t="s">
        <v>176</v>
      </c>
    </row>
    <row r="141" spans="1:65" s="2" customFormat="1" ht="24" customHeight="1">
      <c r="A141" s="29"/>
      <c r="B141" s="158"/>
      <c r="C141" s="159" t="s">
        <v>177</v>
      </c>
      <c r="D141" s="159" t="s">
        <v>125</v>
      </c>
      <c r="E141" s="160" t="s">
        <v>178</v>
      </c>
      <c r="F141" s="161" t="s">
        <v>179</v>
      </c>
      <c r="G141" s="162" t="s">
        <v>152</v>
      </c>
      <c r="H141" s="163">
        <v>1</v>
      </c>
      <c r="I141" s="164"/>
      <c r="J141" s="165">
        <f t="shared" si="0"/>
        <v>0</v>
      </c>
      <c r="K141" s="166"/>
      <c r="L141" s="30"/>
      <c r="M141" s="167" t="s">
        <v>1</v>
      </c>
      <c r="N141" s="168" t="s">
        <v>40</v>
      </c>
      <c r="O141" s="55"/>
      <c r="P141" s="169">
        <f t="shared" si="1"/>
        <v>0</v>
      </c>
      <c r="Q141" s="169">
        <v>0</v>
      </c>
      <c r="R141" s="169">
        <f t="shared" si="2"/>
        <v>0</v>
      </c>
      <c r="S141" s="169">
        <v>0</v>
      </c>
      <c r="T141" s="170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1" t="s">
        <v>129</v>
      </c>
      <c r="AT141" s="171" t="s">
        <v>125</v>
      </c>
      <c r="AU141" s="171" t="s">
        <v>120</v>
      </c>
      <c r="AY141" s="14" t="s">
        <v>121</v>
      </c>
      <c r="BE141" s="172">
        <f t="shared" si="4"/>
        <v>0</v>
      </c>
      <c r="BF141" s="172">
        <f t="shared" si="5"/>
        <v>0</v>
      </c>
      <c r="BG141" s="172">
        <f t="shared" si="6"/>
        <v>0</v>
      </c>
      <c r="BH141" s="172">
        <f t="shared" si="7"/>
        <v>0</v>
      </c>
      <c r="BI141" s="172">
        <f t="shared" si="8"/>
        <v>0</v>
      </c>
      <c r="BJ141" s="14" t="s">
        <v>120</v>
      </c>
      <c r="BK141" s="172">
        <f t="shared" si="9"/>
        <v>0</v>
      </c>
      <c r="BL141" s="14" t="s">
        <v>129</v>
      </c>
      <c r="BM141" s="171" t="s">
        <v>180</v>
      </c>
    </row>
    <row r="142" spans="1:65" s="2" customFormat="1" ht="24" customHeight="1">
      <c r="A142" s="29"/>
      <c r="B142" s="158"/>
      <c r="C142" s="159" t="s">
        <v>147</v>
      </c>
      <c r="D142" s="159" t="s">
        <v>125</v>
      </c>
      <c r="E142" s="160" t="s">
        <v>181</v>
      </c>
      <c r="F142" s="161" t="s">
        <v>182</v>
      </c>
      <c r="G142" s="162" t="s">
        <v>152</v>
      </c>
      <c r="H142" s="163">
        <v>1</v>
      </c>
      <c r="I142" s="164"/>
      <c r="J142" s="165">
        <f t="shared" si="0"/>
        <v>0</v>
      </c>
      <c r="K142" s="166"/>
      <c r="L142" s="30"/>
      <c r="M142" s="167" t="s">
        <v>1</v>
      </c>
      <c r="N142" s="168" t="s">
        <v>40</v>
      </c>
      <c r="O142" s="55"/>
      <c r="P142" s="169">
        <f t="shared" si="1"/>
        <v>0</v>
      </c>
      <c r="Q142" s="169">
        <v>0</v>
      </c>
      <c r="R142" s="169">
        <f t="shared" si="2"/>
        <v>0</v>
      </c>
      <c r="S142" s="169">
        <v>0</v>
      </c>
      <c r="T142" s="170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1" t="s">
        <v>129</v>
      </c>
      <c r="AT142" s="171" t="s">
        <v>125</v>
      </c>
      <c r="AU142" s="171" t="s">
        <v>120</v>
      </c>
      <c r="AY142" s="14" t="s">
        <v>121</v>
      </c>
      <c r="BE142" s="172">
        <f t="shared" si="4"/>
        <v>0</v>
      </c>
      <c r="BF142" s="172">
        <f t="shared" si="5"/>
        <v>0</v>
      </c>
      <c r="BG142" s="172">
        <f t="shared" si="6"/>
        <v>0</v>
      </c>
      <c r="BH142" s="172">
        <f t="shared" si="7"/>
        <v>0</v>
      </c>
      <c r="BI142" s="172">
        <f t="shared" si="8"/>
        <v>0</v>
      </c>
      <c r="BJ142" s="14" t="s">
        <v>120</v>
      </c>
      <c r="BK142" s="172">
        <f t="shared" si="9"/>
        <v>0</v>
      </c>
      <c r="BL142" s="14" t="s">
        <v>129</v>
      </c>
      <c r="BM142" s="171" t="s">
        <v>183</v>
      </c>
    </row>
    <row r="143" spans="1:65" s="2" customFormat="1" ht="24" customHeight="1">
      <c r="A143" s="29"/>
      <c r="B143" s="158"/>
      <c r="C143" s="159" t="s">
        <v>184</v>
      </c>
      <c r="D143" s="159" t="s">
        <v>125</v>
      </c>
      <c r="E143" s="160" t="s">
        <v>185</v>
      </c>
      <c r="F143" s="161" t="s">
        <v>186</v>
      </c>
      <c r="G143" s="162" t="s">
        <v>187</v>
      </c>
      <c r="H143" s="184"/>
      <c r="I143" s="164"/>
      <c r="J143" s="165">
        <f t="shared" si="0"/>
        <v>0</v>
      </c>
      <c r="K143" s="166"/>
      <c r="L143" s="30"/>
      <c r="M143" s="167" t="s">
        <v>1</v>
      </c>
      <c r="N143" s="168" t="s">
        <v>40</v>
      </c>
      <c r="O143" s="55"/>
      <c r="P143" s="169">
        <f t="shared" si="1"/>
        <v>0</v>
      </c>
      <c r="Q143" s="169">
        <v>0</v>
      </c>
      <c r="R143" s="169">
        <f t="shared" si="2"/>
        <v>0</v>
      </c>
      <c r="S143" s="169">
        <v>0</v>
      </c>
      <c r="T143" s="170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1" t="s">
        <v>129</v>
      </c>
      <c r="AT143" s="171" t="s">
        <v>125</v>
      </c>
      <c r="AU143" s="171" t="s">
        <v>120</v>
      </c>
      <c r="AY143" s="14" t="s">
        <v>121</v>
      </c>
      <c r="BE143" s="172">
        <f t="shared" si="4"/>
        <v>0</v>
      </c>
      <c r="BF143" s="172">
        <f t="shared" si="5"/>
        <v>0</v>
      </c>
      <c r="BG143" s="172">
        <f t="shared" si="6"/>
        <v>0</v>
      </c>
      <c r="BH143" s="172">
        <f t="shared" si="7"/>
        <v>0</v>
      </c>
      <c r="BI143" s="172">
        <f t="shared" si="8"/>
        <v>0</v>
      </c>
      <c r="BJ143" s="14" t="s">
        <v>120</v>
      </c>
      <c r="BK143" s="172">
        <f t="shared" si="9"/>
        <v>0</v>
      </c>
      <c r="BL143" s="14" t="s">
        <v>129</v>
      </c>
      <c r="BM143" s="171" t="s">
        <v>134</v>
      </c>
    </row>
    <row r="144" spans="1:65" s="12" customFormat="1" ht="22.9" customHeight="1">
      <c r="B144" s="145"/>
      <c r="D144" s="146" t="s">
        <v>73</v>
      </c>
      <c r="E144" s="156" t="s">
        <v>188</v>
      </c>
      <c r="F144" s="156" t="s">
        <v>189</v>
      </c>
      <c r="I144" s="148"/>
      <c r="J144" s="157">
        <f>BK144</f>
        <v>0</v>
      </c>
      <c r="L144" s="145"/>
      <c r="M144" s="150"/>
      <c r="N144" s="151"/>
      <c r="O144" s="151"/>
      <c r="P144" s="152">
        <f>SUM(P145:P158)</f>
        <v>0</v>
      </c>
      <c r="Q144" s="151"/>
      <c r="R144" s="152">
        <f>SUM(R145:R158)</f>
        <v>0</v>
      </c>
      <c r="S144" s="151"/>
      <c r="T144" s="153">
        <f>SUM(T145:T158)</f>
        <v>0</v>
      </c>
      <c r="AR144" s="146" t="s">
        <v>120</v>
      </c>
      <c r="AT144" s="154" t="s">
        <v>73</v>
      </c>
      <c r="AU144" s="154" t="s">
        <v>82</v>
      </c>
      <c r="AY144" s="146" t="s">
        <v>121</v>
      </c>
      <c r="BK144" s="155">
        <f>SUM(BK145:BK158)</f>
        <v>0</v>
      </c>
    </row>
    <row r="145" spans="1:65" s="2" customFormat="1" ht="24" customHeight="1">
      <c r="A145" s="29"/>
      <c r="B145" s="158"/>
      <c r="C145" s="159" t="s">
        <v>153</v>
      </c>
      <c r="D145" s="159" t="s">
        <v>125</v>
      </c>
      <c r="E145" s="160" t="s">
        <v>190</v>
      </c>
      <c r="F145" s="161" t="s">
        <v>191</v>
      </c>
      <c r="G145" s="162" t="s">
        <v>128</v>
      </c>
      <c r="H145" s="163">
        <v>40</v>
      </c>
      <c r="I145" s="164"/>
      <c r="J145" s="165">
        <f t="shared" ref="J145:J158" si="10">ROUND(I145*H145,2)</f>
        <v>0</v>
      </c>
      <c r="K145" s="166"/>
      <c r="L145" s="30"/>
      <c r="M145" s="167" t="s">
        <v>1</v>
      </c>
      <c r="N145" s="168" t="s">
        <v>40</v>
      </c>
      <c r="O145" s="55"/>
      <c r="P145" s="169">
        <f t="shared" ref="P145:P158" si="11">O145*H145</f>
        <v>0</v>
      </c>
      <c r="Q145" s="169">
        <v>0</v>
      </c>
      <c r="R145" s="169">
        <f t="shared" ref="R145:R158" si="12">Q145*H145</f>
        <v>0</v>
      </c>
      <c r="S145" s="169">
        <v>0</v>
      </c>
      <c r="T145" s="170">
        <f t="shared" ref="T145:T158" si="13"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1" t="s">
        <v>129</v>
      </c>
      <c r="AT145" s="171" t="s">
        <v>125</v>
      </c>
      <c r="AU145" s="171" t="s">
        <v>120</v>
      </c>
      <c r="AY145" s="14" t="s">
        <v>121</v>
      </c>
      <c r="BE145" s="172">
        <f t="shared" ref="BE145:BE158" si="14">IF(N145="základná",J145,0)</f>
        <v>0</v>
      </c>
      <c r="BF145" s="172">
        <f t="shared" ref="BF145:BF158" si="15">IF(N145="znížená",J145,0)</f>
        <v>0</v>
      </c>
      <c r="BG145" s="172">
        <f t="shared" ref="BG145:BG158" si="16">IF(N145="zákl. prenesená",J145,0)</f>
        <v>0</v>
      </c>
      <c r="BH145" s="172">
        <f t="shared" ref="BH145:BH158" si="17">IF(N145="zníž. prenesená",J145,0)</f>
        <v>0</v>
      </c>
      <c r="BI145" s="172">
        <f t="shared" ref="BI145:BI158" si="18">IF(N145="nulová",J145,0)</f>
        <v>0</v>
      </c>
      <c r="BJ145" s="14" t="s">
        <v>120</v>
      </c>
      <c r="BK145" s="172">
        <f t="shared" ref="BK145:BK158" si="19">ROUND(I145*H145,2)</f>
        <v>0</v>
      </c>
      <c r="BL145" s="14" t="s">
        <v>129</v>
      </c>
      <c r="BM145" s="171" t="s">
        <v>192</v>
      </c>
    </row>
    <row r="146" spans="1:65" s="2" customFormat="1" ht="24" customHeight="1">
      <c r="A146" s="29"/>
      <c r="B146" s="158"/>
      <c r="C146" s="159" t="s">
        <v>193</v>
      </c>
      <c r="D146" s="159" t="s">
        <v>125</v>
      </c>
      <c r="E146" s="160" t="s">
        <v>194</v>
      </c>
      <c r="F146" s="161" t="s">
        <v>195</v>
      </c>
      <c r="G146" s="162" t="s">
        <v>128</v>
      </c>
      <c r="H146" s="163">
        <v>30</v>
      </c>
      <c r="I146" s="164"/>
      <c r="J146" s="165">
        <f t="shared" si="10"/>
        <v>0</v>
      </c>
      <c r="K146" s="166"/>
      <c r="L146" s="30"/>
      <c r="M146" s="167" t="s">
        <v>1</v>
      </c>
      <c r="N146" s="168" t="s">
        <v>40</v>
      </c>
      <c r="O146" s="55"/>
      <c r="P146" s="169">
        <f t="shared" si="11"/>
        <v>0</v>
      </c>
      <c r="Q146" s="169">
        <v>0</v>
      </c>
      <c r="R146" s="169">
        <f t="shared" si="12"/>
        <v>0</v>
      </c>
      <c r="S146" s="169">
        <v>0</v>
      </c>
      <c r="T146" s="170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1" t="s">
        <v>129</v>
      </c>
      <c r="AT146" s="171" t="s">
        <v>125</v>
      </c>
      <c r="AU146" s="171" t="s">
        <v>120</v>
      </c>
      <c r="AY146" s="14" t="s">
        <v>121</v>
      </c>
      <c r="BE146" s="172">
        <f t="shared" si="14"/>
        <v>0</v>
      </c>
      <c r="BF146" s="172">
        <f t="shared" si="15"/>
        <v>0</v>
      </c>
      <c r="BG146" s="172">
        <f t="shared" si="16"/>
        <v>0</v>
      </c>
      <c r="BH146" s="172">
        <f t="shared" si="17"/>
        <v>0</v>
      </c>
      <c r="BI146" s="172">
        <f t="shared" si="18"/>
        <v>0</v>
      </c>
      <c r="BJ146" s="14" t="s">
        <v>120</v>
      </c>
      <c r="BK146" s="172">
        <f t="shared" si="19"/>
        <v>0</v>
      </c>
      <c r="BL146" s="14" t="s">
        <v>129</v>
      </c>
      <c r="BM146" s="171" t="s">
        <v>196</v>
      </c>
    </row>
    <row r="147" spans="1:65" s="2" customFormat="1" ht="24" customHeight="1">
      <c r="A147" s="29"/>
      <c r="B147" s="158"/>
      <c r="C147" s="159" t="s">
        <v>197</v>
      </c>
      <c r="D147" s="159" t="s">
        <v>125</v>
      </c>
      <c r="E147" s="160" t="s">
        <v>198</v>
      </c>
      <c r="F147" s="161" t="s">
        <v>199</v>
      </c>
      <c r="G147" s="162" t="s">
        <v>128</v>
      </c>
      <c r="H147" s="163">
        <v>30</v>
      </c>
      <c r="I147" s="164"/>
      <c r="J147" s="165">
        <f t="shared" si="10"/>
        <v>0</v>
      </c>
      <c r="K147" s="166"/>
      <c r="L147" s="30"/>
      <c r="M147" s="167" t="s">
        <v>1</v>
      </c>
      <c r="N147" s="168" t="s">
        <v>40</v>
      </c>
      <c r="O147" s="55"/>
      <c r="P147" s="169">
        <f t="shared" si="11"/>
        <v>0</v>
      </c>
      <c r="Q147" s="169">
        <v>0</v>
      </c>
      <c r="R147" s="169">
        <f t="shared" si="12"/>
        <v>0</v>
      </c>
      <c r="S147" s="169">
        <v>0</v>
      </c>
      <c r="T147" s="170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1" t="s">
        <v>129</v>
      </c>
      <c r="AT147" s="171" t="s">
        <v>125</v>
      </c>
      <c r="AU147" s="171" t="s">
        <v>120</v>
      </c>
      <c r="AY147" s="14" t="s">
        <v>121</v>
      </c>
      <c r="BE147" s="172">
        <f t="shared" si="14"/>
        <v>0</v>
      </c>
      <c r="BF147" s="172">
        <f t="shared" si="15"/>
        <v>0</v>
      </c>
      <c r="BG147" s="172">
        <f t="shared" si="16"/>
        <v>0</v>
      </c>
      <c r="BH147" s="172">
        <f t="shared" si="17"/>
        <v>0</v>
      </c>
      <c r="BI147" s="172">
        <f t="shared" si="18"/>
        <v>0</v>
      </c>
      <c r="BJ147" s="14" t="s">
        <v>120</v>
      </c>
      <c r="BK147" s="172">
        <f t="shared" si="19"/>
        <v>0</v>
      </c>
      <c r="BL147" s="14" t="s">
        <v>129</v>
      </c>
      <c r="BM147" s="171" t="s">
        <v>200</v>
      </c>
    </row>
    <row r="148" spans="1:65" s="2" customFormat="1" ht="24" customHeight="1">
      <c r="A148" s="29"/>
      <c r="B148" s="158"/>
      <c r="C148" s="159" t="s">
        <v>129</v>
      </c>
      <c r="D148" s="159" t="s">
        <v>125</v>
      </c>
      <c r="E148" s="160" t="s">
        <v>201</v>
      </c>
      <c r="F148" s="161" t="s">
        <v>202</v>
      </c>
      <c r="G148" s="162" t="s">
        <v>128</v>
      </c>
      <c r="H148" s="163">
        <v>15</v>
      </c>
      <c r="I148" s="164"/>
      <c r="J148" s="165">
        <f t="shared" si="10"/>
        <v>0</v>
      </c>
      <c r="K148" s="166"/>
      <c r="L148" s="30"/>
      <c r="M148" s="167" t="s">
        <v>1</v>
      </c>
      <c r="N148" s="168" t="s">
        <v>40</v>
      </c>
      <c r="O148" s="55"/>
      <c r="P148" s="169">
        <f t="shared" si="11"/>
        <v>0</v>
      </c>
      <c r="Q148" s="169">
        <v>0</v>
      </c>
      <c r="R148" s="169">
        <f t="shared" si="12"/>
        <v>0</v>
      </c>
      <c r="S148" s="169">
        <v>0</v>
      </c>
      <c r="T148" s="170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1" t="s">
        <v>129</v>
      </c>
      <c r="AT148" s="171" t="s">
        <v>125</v>
      </c>
      <c r="AU148" s="171" t="s">
        <v>120</v>
      </c>
      <c r="AY148" s="14" t="s">
        <v>121</v>
      </c>
      <c r="BE148" s="172">
        <f t="shared" si="14"/>
        <v>0</v>
      </c>
      <c r="BF148" s="172">
        <f t="shared" si="15"/>
        <v>0</v>
      </c>
      <c r="BG148" s="172">
        <f t="shared" si="16"/>
        <v>0</v>
      </c>
      <c r="BH148" s="172">
        <f t="shared" si="17"/>
        <v>0</v>
      </c>
      <c r="BI148" s="172">
        <f t="shared" si="18"/>
        <v>0</v>
      </c>
      <c r="BJ148" s="14" t="s">
        <v>120</v>
      </c>
      <c r="BK148" s="172">
        <f t="shared" si="19"/>
        <v>0</v>
      </c>
      <c r="BL148" s="14" t="s">
        <v>129</v>
      </c>
      <c r="BM148" s="171" t="s">
        <v>203</v>
      </c>
    </row>
    <row r="149" spans="1:65" s="2" customFormat="1" ht="24" customHeight="1">
      <c r="A149" s="29"/>
      <c r="B149" s="158"/>
      <c r="C149" s="159" t="s">
        <v>204</v>
      </c>
      <c r="D149" s="159" t="s">
        <v>125</v>
      </c>
      <c r="E149" s="160" t="s">
        <v>205</v>
      </c>
      <c r="F149" s="161" t="s">
        <v>206</v>
      </c>
      <c r="G149" s="162" t="s">
        <v>156</v>
      </c>
      <c r="H149" s="163">
        <v>1</v>
      </c>
      <c r="I149" s="164"/>
      <c r="J149" s="165">
        <f t="shared" si="10"/>
        <v>0</v>
      </c>
      <c r="K149" s="166"/>
      <c r="L149" s="30"/>
      <c r="M149" s="167" t="s">
        <v>1</v>
      </c>
      <c r="N149" s="168" t="s">
        <v>40</v>
      </c>
      <c r="O149" s="55"/>
      <c r="P149" s="169">
        <f t="shared" si="11"/>
        <v>0</v>
      </c>
      <c r="Q149" s="169">
        <v>0</v>
      </c>
      <c r="R149" s="169">
        <f t="shared" si="12"/>
        <v>0</v>
      </c>
      <c r="S149" s="169">
        <v>0</v>
      </c>
      <c r="T149" s="170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1" t="s">
        <v>129</v>
      </c>
      <c r="AT149" s="171" t="s">
        <v>125</v>
      </c>
      <c r="AU149" s="171" t="s">
        <v>120</v>
      </c>
      <c r="AY149" s="14" t="s">
        <v>121</v>
      </c>
      <c r="BE149" s="172">
        <f t="shared" si="14"/>
        <v>0</v>
      </c>
      <c r="BF149" s="172">
        <f t="shared" si="15"/>
        <v>0</v>
      </c>
      <c r="BG149" s="172">
        <f t="shared" si="16"/>
        <v>0</v>
      </c>
      <c r="BH149" s="172">
        <f t="shared" si="17"/>
        <v>0</v>
      </c>
      <c r="BI149" s="172">
        <f t="shared" si="18"/>
        <v>0</v>
      </c>
      <c r="BJ149" s="14" t="s">
        <v>120</v>
      </c>
      <c r="BK149" s="172">
        <f t="shared" si="19"/>
        <v>0</v>
      </c>
      <c r="BL149" s="14" t="s">
        <v>129</v>
      </c>
      <c r="BM149" s="171" t="s">
        <v>207</v>
      </c>
    </row>
    <row r="150" spans="1:65" s="2" customFormat="1" ht="24" customHeight="1">
      <c r="A150" s="29"/>
      <c r="B150" s="158"/>
      <c r="C150" s="159" t="s">
        <v>163</v>
      </c>
      <c r="D150" s="159" t="s">
        <v>125</v>
      </c>
      <c r="E150" s="160" t="s">
        <v>208</v>
      </c>
      <c r="F150" s="161" t="s">
        <v>209</v>
      </c>
      <c r="G150" s="162" t="s">
        <v>156</v>
      </c>
      <c r="H150" s="163">
        <v>2</v>
      </c>
      <c r="I150" s="164"/>
      <c r="J150" s="165">
        <f t="shared" si="10"/>
        <v>0</v>
      </c>
      <c r="K150" s="166"/>
      <c r="L150" s="30"/>
      <c r="M150" s="167" t="s">
        <v>1</v>
      </c>
      <c r="N150" s="168" t="s">
        <v>40</v>
      </c>
      <c r="O150" s="55"/>
      <c r="P150" s="169">
        <f t="shared" si="11"/>
        <v>0</v>
      </c>
      <c r="Q150" s="169">
        <v>0</v>
      </c>
      <c r="R150" s="169">
        <f t="shared" si="12"/>
        <v>0</v>
      </c>
      <c r="S150" s="169">
        <v>0</v>
      </c>
      <c r="T150" s="170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1" t="s">
        <v>129</v>
      </c>
      <c r="AT150" s="171" t="s">
        <v>125</v>
      </c>
      <c r="AU150" s="171" t="s">
        <v>120</v>
      </c>
      <c r="AY150" s="14" t="s">
        <v>121</v>
      </c>
      <c r="BE150" s="172">
        <f t="shared" si="14"/>
        <v>0</v>
      </c>
      <c r="BF150" s="172">
        <f t="shared" si="15"/>
        <v>0</v>
      </c>
      <c r="BG150" s="172">
        <f t="shared" si="16"/>
        <v>0</v>
      </c>
      <c r="BH150" s="172">
        <f t="shared" si="17"/>
        <v>0</v>
      </c>
      <c r="BI150" s="172">
        <f t="shared" si="18"/>
        <v>0</v>
      </c>
      <c r="BJ150" s="14" t="s">
        <v>120</v>
      </c>
      <c r="BK150" s="172">
        <f t="shared" si="19"/>
        <v>0</v>
      </c>
      <c r="BL150" s="14" t="s">
        <v>129</v>
      </c>
      <c r="BM150" s="171" t="s">
        <v>210</v>
      </c>
    </row>
    <row r="151" spans="1:65" s="2" customFormat="1" ht="24" customHeight="1">
      <c r="A151" s="29"/>
      <c r="B151" s="158"/>
      <c r="C151" s="159" t="s">
        <v>211</v>
      </c>
      <c r="D151" s="159" t="s">
        <v>125</v>
      </c>
      <c r="E151" s="160" t="s">
        <v>212</v>
      </c>
      <c r="F151" s="161" t="s">
        <v>213</v>
      </c>
      <c r="G151" s="162" t="s">
        <v>156</v>
      </c>
      <c r="H151" s="163">
        <v>8</v>
      </c>
      <c r="I151" s="164"/>
      <c r="J151" s="165">
        <f t="shared" si="10"/>
        <v>0</v>
      </c>
      <c r="K151" s="166"/>
      <c r="L151" s="30"/>
      <c r="M151" s="167" t="s">
        <v>1</v>
      </c>
      <c r="N151" s="168" t="s">
        <v>40</v>
      </c>
      <c r="O151" s="55"/>
      <c r="P151" s="169">
        <f t="shared" si="11"/>
        <v>0</v>
      </c>
      <c r="Q151" s="169">
        <v>0</v>
      </c>
      <c r="R151" s="169">
        <f t="shared" si="12"/>
        <v>0</v>
      </c>
      <c r="S151" s="169">
        <v>0</v>
      </c>
      <c r="T151" s="170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1" t="s">
        <v>129</v>
      </c>
      <c r="AT151" s="171" t="s">
        <v>125</v>
      </c>
      <c r="AU151" s="171" t="s">
        <v>120</v>
      </c>
      <c r="AY151" s="14" t="s">
        <v>121</v>
      </c>
      <c r="BE151" s="172">
        <f t="shared" si="14"/>
        <v>0</v>
      </c>
      <c r="BF151" s="172">
        <f t="shared" si="15"/>
        <v>0</v>
      </c>
      <c r="BG151" s="172">
        <f t="shared" si="16"/>
        <v>0</v>
      </c>
      <c r="BH151" s="172">
        <f t="shared" si="17"/>
        <v>0</v>
      </c>
      <c r="BI151" s="172">
        <f t="shared" si="18"/>
        <v>0</v>
      </c>
      <c r="BJ151" s="14" t="s">
        <v>120</v>
      </c>
      <c r="BK151" s="172">
        <f t="shared" si="19"/>
        <v>0</v>
      </c>
      <c r="BL151" s="14" t="s">
        <v>129</v>
      </c>
      <c r="BM151" s="171" t="s">
        <v>214</v>
      </c>
    </row>
    <row r="152" spans="1:65" s="2" customFormat="1" ht="24" customHeight="1">
      <c r="A152" s="29"/>
      <c r="B152" s="158"/>
      <c r="C152" s="159" t="s">
        <v>215</v>
      </c>
      <c r="D152" s="159" t="s">
        <v>125</v>
      </c>
      <c r="E152" s="160" t="s">
        <v>216</v>
      </c>
      <c r="F152" s="161" t="s">
        <v>217</v>
      </c>
      <c r="G152" s="162" t="s">
        <v>128</v>
      </c>
      <c r="H152" s="163">
        <v>6</v>
      </c>
      <c r="I152" s="164"/>
      <c r="J152" s="165">
        <f t="shared" si="10"/>
        <v>0</v>
      </c>
      <c r="K152" s="166"/>
      <c r="L152" s="30"/>
      <c r="M152" s="167" t="s">
        <v>1</v>
      </c>
      <c r="N152" s="168" t="s">
        <v>40</v>
      </c>
      <c r="O152" s="55"/>
      <c r="P152" s="169">
        <f t="shared" si="11"/>
        <v>0</v>
      </c>
      <c r="Q152" s="169">
        <v>0</v>
      </c>
      <c r="R152" s="169">
        <f t="shared" si="12"/>
        <v>0</v>
      </c>
      <c r="S152" s="169">
        <v>0</v>
      </c>
      <c r="T152" s="170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1" t="s">
        <v>129</v>
      </c>
      <c r="AT152" s="171" t="s">
        <v>125</v>
      </c>
      <c r="AU152" s="171" t="s">
        <v>120</v>
      </c>
      <c r="AY152" s="14" t="s">
        <v>121</v>
      </c>
      <c r="BE152" s="172">
        <f t="shared" si="14"/>
        <v>0</v>
      </c>
      <c r="BF152" s="172">
        <f t="shared" si="15"/>
        <v>0</v>
      </c>
      <c r="BG152" s="172">
        <f t="shared" si="16"/>
        <v>0</v>
      </c>
      <c r="BH152" s="172">
        <f t="shared" si="17"/>
        <v>0</v>
      </c>
      <c r="BI152" s="172">
        <f t="shared" si="18"/>
        <v>0</v>
      </c>
      <c r="BJ152" s="14" t="s">
        <v>120</v>
      </c>
      <c r="BK152" s="172">
        <f t="shared" si="19"/>
        <v>0</v>
      </c>
      <c r="BL152" s="14" t="s">
        <v>129</v>
      </c>
      <c r="BM152" s="171" t="s">
        <v>218</v>
      </c>
    </row>
    <row r="153" spans="1:65" s="2" customFormat="1" ht="24" customHeight="1">
      <c r="A153" s="29"/>
      <c r="B153" s="158"/>
      <c r="C153" s="159" t="s">
        <v>219</v>
      </c>
      <c r="D153" s="159" t="s">
        <v>125</v>
      </c>
      <c r="E153" s="160" t="s">
        <v>220</v>
      </c>
      <c r="F153" s="161" t="s">
        <v>221</v>
      </c>
      <c r="G153" s="162" t="s">
        <v>128</v>
      </c>
      <c r="H153" s="163">
        <v>6</v>
      </c>
      <c r="I153" s="164"/>
      <c r="J153" s="165">
        <f t="shared" si="10"/>
        <v>0</v>
      </c>
      <c r="K153" s="166"/>
      <c r="L153" s="30"/>
      <c r="M153" s="167" t="s">
        <v>1</v>
      </c>
      <c r="N153" s="168" t="s">
        <v>40</v>
      </c>
      <c r="O153" s="55"/>
      <c r="P153" s="169">
        <f t="shared" si="11"/>
        <v>0</v>
      </c>
      <c r="Q153" s="169">
        <v>0</v>
      </c>
      <c r="R153" s="169">
        <f t="shared" si="12"/>
        <v>0</v>
      </c>
      <c r="S153" s="169">
        <v>0</v>
      </c>
      <c r="T153" s="170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1" t="s">
        <v>129</v>
      </c>
      <c r="AT153" s="171" t="s">
        <v>125</v>
      </c>
      <c r="AU153" s="171" t="s">
        <v>120</v>
      </c>
      <c r="AY153" s="14" t="s">
        <v>121</v>
      </c>
      <c r="BE153" s="172">
        <f t="shared" si="14"/>
        <v>0</v>
      </c>
      <c r="BF153" s="172">
        <f t="shared" si="15"/>
        <v>0</v>
      </c>
      <c r="BG153" s="172">
        <f t="shared" si="16"/>
        <v>0</v>
      </c>
      <c r="BH153" s="172">
        <f t="shared" si="17"/>
        <v>0</v>
      </c>
      <c r="BI153" s="172">
        <f t="shared" si="18"/>
        <v>0</v>
      </c>
      <c r="BJ153" s="14" t="s">
        <v>120</v>
      </c>
      <c r="BK153" s="172">
        <f t="shared" si="19"/>
        <v>0</v>
      </c>
      <c r="BL153" s="14" t="s">
        <v>129</v>
      </c>
      <c r="BM153" s="171" t="s">
        <v>222</v>
      </c>
    </row>
    <row r="154" spans="1:65" s="2" customFormat="1" ht="24" customHeight="1">
      <c r="A154" s="29"/>
      <c r="B154" s="158"/>
      <c r="C154" s="159" t="s">
        <v>223</v>
      </c>
      <c r="D154" s="159" t="s">
        <v>125</v>
      </c>
      <c r="E154" s="160" t="s">
        <v>224</v>
      </c>
      <c r="F154" s="161" t="s">
        <v>225</v>
      </c>
      <c r="G154" s="162" t="s">
        <v>128</v>
      </c>
      <c r="H154" s="163">
        <v>10</v>
      </c>
      <c r="I154" s="164"/>
      <c r="J154" s="165">
        <f t="shared" si="10"/>
        <v>0</v>
      </c>
      <c r="K154" s="166"/>
      <c r="L154" s="30"/>
      <c r="M154" s="167" t="s">
        <v>1</v>
      </c>
      <c r="N154" s="168" t="s">
        <v>40</v>
      </c>
      <c r="O154" s="55"/>
      <c r="P154" s="169">
        <f t="shared" si="11"/>
        <v>0</v>
      </c>
      <c r="Q154" s="169">
        <v>0</v>
      </c>
      <c r="R154" s="169">
        <f t="shared" si="12"/>
        <v>0</v>
      </c>
      <c r="S154" s="169">
        <v>0</v>
      </c>
      <c r="T154" s="170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1" t="s">
        <v>129</v>
      </c>
      <c r="AT154" s="171" t="s">
        <v>125</v>
      </c>
      <c r="AU154" s="171" t="s">
        <v>120</v>
      </c>
      <c r="AY154" s="14" t="s">
        <v>121</v>
      </c>
      <c r="BE154" s="172">
        <f t="shared" si="14"/>
        <v>0</v>
      </c>
      <c r="BF154" s="172">
        <f t="shared" si="15"/>
        <v>0</v>
      </c>
      <c r="BG154" s="172">
        <f t="shared" si="16"/>
        <v>0</v>
      </c>
      <c r="BH154" s="172">
        <f t="shared" si="17"/>
        <v>0</v>
      </c>
      <c r="BI154" s="172">
        <f t="shared" si="18"/>
        <v>0</v>
      </c>
      <c r="BJ154" s="14" t="s">
        <v>120</v>
      </c>
      <c r="BK154" s="172">
        <f t="shared" si="19"/>
        <v>0</v>
      </c>
      <c r="BL154" s="14" t="s">
        <v>129</v>
      </c>
      <c r="BM154" s="171" t="s">
        <v>226</v>
      </c>
    </row>
    <row r="155" spans="1:65" s="2" customFormat="1" ht="24" customHeight="1">
      <c r="A155" s="29"/>
      <c r="B155" s="158"/>
      <c r="C155" s="159" t="s">
        <v>227</v>
      </c>
      <c r="D155" s="159" t="s">
        <v>125</v>
      </c>
      <c r="E155" s="160" t="s">
        <v>228</v>
      </c>
      <c r="F155" s="161" t="s">
        <v>229</v>
      </c>
      <c r="G155" s="162" t="s">
        <v>128</v>
      </c>
      <c r="H155" s="163">
        <v>6</v>
      </c>
      <c r="I155" s="164"/>
      <c r="J155" s="165">
        <f t="shared" si="10"/>
        <v>0</v>
      </c>
      <c r="K155" s="166"/>
      <c r="L155" s="30"/>
      <c r="M155" s="167" t="s">
        <v>1</v>
      </c>
      <c r="N155" s="168" t="s">
        <v>40</v>
      </c>
      <c r="O155" s="55"/>
      <c r="P155" s="169">
        <f t="shared" si="11"/>
        <v>0</v>
      </c>
      <c r="Q155" s="169">
        <v>0</v>
      </c>
      <c r="R155" s="169">
        <f t="shared" si="12"/>
        <v>0</v>
      </c>
      <c r="S155" s="169">
        <v>0</v>
      </c>
      <c r="T155" s="170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1" t="s">
        <v>129</v>
      </c>
      <c r="AT155" s="171" t="s">
        <v>125</v>
      </c>
      <c r="AU155" s="171" t="s">
        <v>120</v>
      </c>
      <c r="AY155" s="14" t="s">
        <v>121</v>
      </c>
      <c r="BE155" s="172">
        <f t="shared" si="14"/>
        <v>0</v>
      </c>
      <c r="BF155" s="172">
        <f t="shared" si="15"/>
        <v>0</v>
      </c>
      <c r="BG155" s="172">
        <f t="shared" si="16"/>
        <v>0</v>
      </c>
      <c r="BH155" s="172">
        <f t="shared" si="17"/>
        <v>0</v>
      </c>
      <c r="BI155" s="172">
        <f t="shared" si="18"/>
        <v>0</v>
      </c>
      <c r="BJ155" s="14" t="s">
        <v>120</v>
      </c>
      <c r="BK155" s="172">
        <f t="shared" si="19"/>
        <v>0</v>
      </c>
      <c r="BL155" s="14" t="s">
        <v>129</v>
      </c>
      <c r="BM155" s="171" t="s">
        <v>230</v>
      </c>
    </row>
    <row r="156" spans="1:65" s="2" customFormat="1" ht="16.5" customHeight="1">
      <c r="A156" s="29"/>
      <c r="B156" s="158"/>
      <c r="C156" s="159" t="s">
        <v>7</v>
      </c>
      <c r="D156" s="159" t="s">
        <v>125</v>
      </c>
      <c r="E156" s="160" t="s">
        <v>231</v>
      </c>
      <c r="F156" s="161" t="s">
        <v>232</v>
      </c>
      <c r="G156" s="162" t="s">
        <v>128</v>
      </c>
      <c r="H156" s="163">
        <v>115</v>
      </c>
      <c r="I156" s="164"/>
      <c r="J156" s="165">
        <f t="shared" si="10"/>
        <v>0</v>
      </c>
      <c r="K156" s="166"/>
      <c r="L156" s="30"/>
      <c r="M156" s="167" t="s">
        <v>1</v>
      </c>
      <c r="N156" s="168" t="s">
        <v>40</v>
      </c>
      <c r="O156" s="55"/>
      <c r="P156" s="169">
        <f t="shared" si="11"/>
        <v>0</v>
      </c>
      <c r="Q156" s="169">
        <v>0</v>
      </c>
      <c r="R156" s="169">
        <f t="shared" si="12"/>
        <v>0</v>
      </c>
      <c r="S156" s="169">
        <v>0</v>
      </c>
      <c r="T156" s="170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1" t="s">
        <v>129</v>
      </c>
      <c r="AT156" s="171" t="s">
        <v>125</v>
      </c>
      <c r="AU156" s="171" t="s">
        <v>120</v>
      </c>
      <c r="AY156" s="14" t="s">
        <v>121</v>
      </c>
      <c r="BE156" s="172">
        <f t="shared" si="14"/>
        <v>0</v>
      </c>
      <c r="BF156" s="172">
        <f t="shared" si="15"/>
        <v>0</v>
      </c>
      <c r="BG156" s="172">
        <f t="shared" si="16"/>
        <v>0</v>
      </c>
      <c r="BH156" s="172">
        <f t="shared" si="17"/>
        <v>0</v>
      </c>
      <c r="BI156" s="172">
        <f t="shared" si="18"/>
        <v>0</v>
      </c>
      <c r="BJ156" s="14" t="s">
        <v>120</v>
      </c>
      <c r="BK156" s="172">
        <f t="shared" si="19"/>
        <v>0</v>
      </c>
      <c r="BL156" s="14" t="s">
        <v>129</v>
      </c>
      <c r="BM156" s="171" t="s">
        <v>233</v>
      </c>
    </row>
    <row r="157" spans="1:65" s="2" customFormat="1" ht="16.5" customHeight="1">
      <c r="A157" s="29"/>
      <c r="B157" s="158"/>
      <c r="C157" s="159" t="s">
        <v>234</v>
      </c>
      <c r="D157" s="159" t="s">
        <v>125</v>
      </c>
      <c r="E157" s="160" t="s">
        <v>235</v>
      </c>
      <c r="F157" s="161" t="s">
        <v>236</v>
      </c>
      <c r="G157" s="162" t="s">
        <v>128</v>
      </c>
      <c r="H157" s="163">
        <v>28</v>
      </c>
      <c r="I157" s="164"/>
      <c r="J157" s="165">
        <f t="shared" si="10"/>
        <v>0</v>
      </c>
      <c r="K157" s="166"/>
      <c r="L157" s="30"/>
      <c r="M157" s="167" t="s">
        <v>1</v>
      </c>
      <c r="N157" s="168" t="s">
        <v>40</v>
      </c>
      <c r="O157" s="55"/>
      <c r="P157" s="169">
        <f t="shared" si="11"/>
        <v>0</v>
      </c>
      <c r="Q157" s="169">
        <v>0</v>
      </c>
      <c r="R157" s="169">
        <f t="shared" si="12"/>
        <v>0</v>
      </c>
      <c r="S157" s="169">
        <v>0</v>
      </c>
      <c r="T157" s="170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1" t="s">
        <v>129</v>
      </c>
      <c r="AT157" s="171" t="s">
        <v>125</v>
      </c>
      <c r="AU157" s="171" t="s">
        <v>120</v>
      </c>
      <c r="AY157" s="14" t="s">
        <v>121</v>
      </c>
      <c r="BE157" s="172">
        <f t="shared" si="14"/>
        <v>0</v>
      </c>
      <c r="BF157" s="172">
        <f t="shared" si="15"/>
        <v>0</v>
      </c>
      <c r="BG157" s="172">
        <f t="shared" si="16"/>
        <v>0</v>
      </c>
      <c r="BH157" s="172">
        <f t="shared" si="17"/>
        <v>0</v>
      </c>
      <c r="BI157" s="172">
        <f t="shared" si="18"/>
        <v>0</v>
      </c>
      <c r="BJ157" s="14" t="s">
        <v>120</v>
      </c>
      <c r="BK157" s="172">
        <f t="shared" si="19"/>
        <v>0</v>
      </c>
      <c r="BL157" s="14" t="s">
        <v>129</v>
      </c>
      <c r="BM157" s="171" t="s">
        <v>237</v>
      </c>
    </row>
    <row r="158" spans="1:65" s="2" customFormat="1" ht="24" customHeight="1">
      <c r="A158" s="29"/>
      <c r="B158" s="158"/>
      <c r="C158" s="159" t="s">
        <v>238</v>
      </c>
      <c r="D158" s="159" t="s">
        <v>125</v>
      </c>
      <c r="E158" s="160" t="s">
        <v>239</v>
      </c>
      <c r="F158" s="161" t="s">
        <v>240</v>
      </c>
      <c r="G158" s="162" t="s">
        <v>187</v>
      </c>
      <c r="H158" s="184"/>
      <c r="I158" s="164"/>
      <c r="J158" s="165">
        <f t="shared" si="10"/>
        <v>0</v>
      </c>
      <c r="K158" s="166"/>
      <c r="L158" s="30"/>
      <c r="M158" s="167" t="s">
        <v>1</v>
      </c>
      <c r="N158" s="168" t="s">
        <v>40</v>
      </c>
      <c r="O158" s="55"/>
      <c r="P158" s="169">
        <f t="shared" si="11"/>
        <v>0</v>
      </c>
      <c r="Q158" s="169">
        <v>0</v>
      </c>
      <c r="R158" s="169">
        <f t="shared" si="12"/>
        <v>0</v>
      </c>
      <c r="S158" s="169">
        <v>0</v>
      </c>
      <c r="T158" s="170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1" t="s">
        <v>129</v>
      </c>
      <c r="AT158" s="171" t="s">
        <v>125</v>
      </c>
      <c r="AU158" s="171" t="s">
        <v>120</v>
      </c>
      <c r="AY158" s="14" t="s">
        <v>121</v>
      </c>
      <c r="BE158" s="172">
        <f t="shared" si="14"/>
        <v>0</v>
      </c>
      <c r="BF158" s="172">
        <f t="shared" si="15"/>
        <v>0</v>
      </c>
      <c r="BG158" s="172">
        <f t="shared" si="16"/>
        <v>0</v>
      </c>
      <c r="BH158" s="172">
        <f t="shared" si="17"/>
        <v>0</v>
      </c>
      <c r="BI158" s="172">
        <f t="shared" si="18"/>
        <v>0</v>
      </c>
      <c r="BJ158" s="14" t="s">
        <v>120</v>
      </c>
      <c r="BK158" s="172">
        <f t="shared" si="19"/>
        <v>0</v>
      </c>
      <c r="BL158" s="14" t="s">
        <v>129</v>
      </c>
      <c r="BM158" s="171" t="s">
        <v>241</v>
      </c>
    </row>
    <row r="159" spans="1:65" s="12" customFormat="1" ht="22.9" customHeight="1">
      <c r="B159" s="145"/>
      <c r="D159" s="146" t="s">
        <v>73</v>
      </c>
      <c r="E159" s="156" t="s">
        <v>242</v>
      </c>
      <c r="F159" s="156" t="s">
        <v>243</v>
      </c>
      <c r="I159" s="148"/>
      <c r="J159" s="157">
        <f>BK159</f>
        <v>0</v>
      </c>
      <c r="L159" s="145"/>
      <c r="M159" s="150"/>
      <c r="N159" s="151"/>
      <c r="O159" s="151"/>
      <c r="P159" s="152">
        <f>SUM(P160:P187)</f>
        <v>0</v>
      </c>
      <c r="Q159" s="151"/>
      <c r="R159" s="152">
        <f>SUM(R160:R187)</f>
        <v>0</v>
      </c>
      <c r="S159" s="151"/>
      <c r="T159" s="153">
        <f>SUM(T160:T187)</f>
        <v>0</v>
      </c>
      <c r="AR159" s="146" t="s">
        <v>120</v>
      </c>
      <c r="AT159" s="154" t="s">
        <v>73</v>
      </c>
      <c r="AU159" s="154" t="s">
        <v>82</v>
      </c>
      <c r="AY159" s="146" t="s">
        <v>121</v>
      </c>
      <c r="BK159" s="155">
        <f>SUM(BK160:BK187)</f>
        <v>0</v>
      </c>
    </row>
    <row r="160" spans="1:65" s="2" customFormat="1" ht="16.5" customHeight="1">
      <c r="A160" s="29"/>
      <c r="B160" s="158"/>
      <c r="C160" s="159" t="s">
        <v>169</v>
      </c>
      <c r="D160" s="159" t="s">
        <v>125</v>
      </c>
      <c r="E160" s="160" t="s">
        <v>244</v>
      </c>
      <c r="F160" s="161" t="s">
        <v>245</v>
      </c>
      <c r="G160" s="162" t="s">
        <v>156</v>
      </c>
      <c r="H160" s="163">
        <v>7</v>
      </c>
      <c r="I160" s="164"/>
      <c r="J160" s="165">
        <f t="shared" ref="J160:J187" si="20">ROUND(I160*H160,2)</f>
        <v>0</v>
      </c>
      <c r="K160" s="166"/>
      <c r="L160" s="30"/>
      <c r="M160" s="167" t="s">
        <v>1</v>
      </c>
      <c r="N160" s="168" t="s">
        <v>40</v>
      </c>
      <c r="O160" s="55"/>
      <c r="P160" s="169">
        <f t="shared" ref="P160:P187" si="21">O160*H160</f>
        <v>0</v>
      </c>
      <c r="Q160" s="169">
        <v>0</v>
      </c>
      <c r="R160" s="169">
        <f t="shared" ref="R160:R187" si="22">Q160*H160</f>
        <v>0</v>
      </c>
      <c r="S160" s="169">
        <v>0</v>
      </c>
      <c r="T160" s="170">
        <f t="shared" ref="T160:T187" si="23"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1" t="s">
        <v>129</v>
      </c>
      <c r="AT160" s="171" t="s">
        <v>125</v>
      </c>
      <c r="AU160" s="171" t="s">
        <v>120</v>
      </c>
      <c r="AY160" s="14" t="s">
        <v>121</v>
      </c>
      <c r="BE160" s="172">
        <f t="shared" ref="BE160:BE187" si="24">IF(N160="základná",J160,0)</f>
        <v>0</v>
      </c>
      <c r="BF160" s="172">
        <f t="shared" ref="BF160:BF187" si="25">IF(N160="znížená",J160,0)</f>
        <v>0</v>
      </c>
      <c r="BG160" s="172">
        <f t="shared" ref="BG160:BG187" si="26">IF(N160="zákl. prenesená",J160,0)</f>
        <v>0</v>
      </c>
      <c r="BH160" s="172">
        <f t="shared" ref="BH160:BH187" si="27">IF(N160="zníž. prenesená",J160,0)</f>
        <v>0</v>
      </c>
      <c r="BI160" s="172">
        <f t="shared" ref="BI160:BI187" si="28">IF(N160="nulová",J160,0)</f>
        <v>0</v>
      </c>
      <c r="BJ160" s="14" t="s">
        <v>120</v>
      </c>
      <c r="BK160" s="172">
        <f t="shared" ref="BK160:BK187" si="29">ROUND(I160*H160,2)</f>
        <v>0</v>
      </c>
      <c r="BL160" s="14" t="s">
        <v>129</v>
      </c>
      <c r="BM160" s="171" t="s">
        <v>246</v>
      </c>
    </row>
    <row r="161" spans="1:65" s="2" customFormat="1" ht="16.5" customHeight="1">
      <c r="A161" s="29"/>
      <c r="B161" s="158"/>
      <c r="C161" s="173" t="s">
        <v>247</v>
      </c>
      <c r="D161" s="173" t="s">
        <v>131</v>
      </c>
      <c r="E161" s="174" t="s">
        <v>248</v>
      </c>
      <c r="F161" s="175" t="s">
        <v>249</v>
      </c>
      <c r="G161" s="176" t="s">
        <v>156</v>
      </c>
      <c r="H161" s="177">
        <v>4</v>
      </c>
      <c r="I161" s="178"/>
      <c r="J161" s="179">
        <f t="shared" si="20"/>
        <v>0</v>
      </c>
      <c r="K161" s="180"/>
      <c r="L161" s="181"/>
      <c r="M161" s="182" t="s">
        <v>1</v>
      </c>
      <c r="N161" s="183" t="s">
        <v>40</v>
      </c>
      <c r="O161" s="55"/>
      <c r="P161" s="169">
        <f t="shared" si="21"/>
        <v>0</v>
      </c>
      <c r="Q161" s="169">
        <v>0</v>
      </c>
      <c r="R161" s="169">
        <f t="shared" si="22"/>
        <v>0</v>
      </c>
      <c r="S161" s="169">
        <v>0</v>
      </c>
      <c r="T161" s="170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1" t="s">
        <v>134</v>
      </c>
      <c r="AT161" s="171" t="s">
        <v>131</v>
      </c>
      <c r="AU161" s="171" t="s">
        <v>120</v>
      </c>
      <c r="AY161" s="14" t="s">
        <v>121</v>
      </c>
      <c r="BE161" s="172">
        <f t="shared" si="24"/>
        <v>0</v>
      </c>
      <c r="BF161" s="172">
        <f t="shared" si="25"/>
        <v>0</v>
      </c>
      <c r="BG161" s="172">
        <f t="shared" si="26"/>
        <v>0</v>
      </c>
      <c r="BH161" s="172">
        <f t="shared" si="27"/>
        <v>0</v>
      </c>
      <c r="BI161" s="172">
        <f t="shared" si="28"/>
        <v>0</v>
      </c>
      <c r="BJ161" s="14" t="s">
        <v>120</v>
      </c>
      <c r="BK161" s="172">
        <f t="shared" si="29"/>
        <v>0</v>
      </c>
      <c r="BL161" s="14" t="s">
        <v>129</v>
      </c>
      <c r="BM161" s="171" t="s">
        <v>250</v>
      </c>
    </row>
    <row r="162" spans="1:65" s="2" customFormat="1" ht="16.5" customHeight="1">
      <c r="A162" s="29"/>
      <c r="B162" s="158"/>
      <c r="C162" s="173" t="s">
        <v>173</v>
      </c>
      <c r="D162" s="173" t="s">
        <v>131</v>
      </c>
      <c r="E162" s="174" t="s">
        <v>251</v>
      </c>
      <c r="F162" s="175" t="s">
        <v>252</v>
      </c>
      <c r="G162" s="176" t="s">
        <v>156</v>
      </c>
      <c r="H162" s="177">
        <v>3</v>
      </c>
      <c r="I162" s="178"/>
      <c r="J162" s="179">
        <f t="shared" si="20"/>
        <v>0</v>
      </c>
      <c r="K162" s="180"/>
      <c r="L162" s="181"/>
      <c r="M162" s="182" t="s">
        <v>1</v>
      </c>
      <c r="N162" s="183" t="s">
        <v>40</v>
      </c>
      <c r="O162" s="55"/>
      <c r="P162" s="169">
        <f t="shared" si="21"/>
        <v>0</v>
      </c>
      <c r="Q162" s="169">
        <v>0</v>
      </c>
      <c r="R162" s="169">
        <f t="shared" si="22"/>
        <v>0</v>
      </c>
      <c r="S162" s="169">
        <v>0</v>
      </c>
      <c r="T162" s="170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1" t="s">
        <v>134</v>
      </c>
      <c r="AT162" s="171" t="s">
        <v>131</v>
      </c>
      <c r="AU162" s="171" t="s">
        <v>120</v>
      </c>
      <c r="AY162" s="14" t="s">
        <v>121</v>
      </c>
      <c r="BE162" s="172">
        <f t="shared" si="24"/>
        <v>0</v>
      </c>
      <c r="BF162" s="172">
        <f t="shared" si="25"/>
        <v>0</v>
      </c>
      <c r="BG162" s="172">
        <f t="shared" si="26"/>
        <v>0</v>
      </c>
      <c r="BH162" s="172">
        <f t="shared" si="27"/>
        <v>0</v>
      </c>
      <c r="BI162" s="172">
        <f t="shared" si="28"/>
        <v>0</v>
      </c>
      <c r="BJ162" s="14" t="s">
        <v>120</v>
      </c>
      <c r="BK162" s="172">
        <f t="shared" si="29"/>
        <v>0</v>
      </c>
      <c r="BL162" s="14" t="s">
        <v>129</v>
      </c>
      <c r="BM162" s="171" t="s">
        <v>130</v>
      </c>
    </row>
    <row r="163" spans="1:65" s="2" customFormat="1" ht="16.5" customHeight="1">
      <c r="A163" s="29"/>
      <c r="B163" s="158"/>
      <c r="C163" s="159" t="s">
        <v>253</v>
      </c>
      <c r="D163" s="159" t="s">
        <v>125</v>
      </c>
      <c r="E163" s="160" t="s">
        <v>254</v>
      </c>
      <c r="F163" s="161" t="s">
        <v>255</v>
      </c>
      <c r="G163" s="162" t="s">
        <v>156</v>
      </c>
      <c r="H163" s="163">
        <v>12</v>
      </c>
      <c r="I163" s="164"/>
      <c r="J163" s="165">
        <f t="shared" si="20"/>
        <v>0</v>
      </c>
      <c r="K163" s="166"/>
      <c r="L163" s="30"/>
      <c r="M163" s="167" t="s">
        <v>1</v>
      </c>
      <c r="N163" s="168" t="s">
        <v>40</v>
      </c>
      <c r="O163" s="55"/>
      <c r="P163" s="169">
        <f t="shared" si="21"/>
        <v>0</v>
      </c>
      <c r="Q163" s="169">
        <v>0</v>
      </c>
      <c r="R163" s="169">
        <f t="shared" si="22"/>
        <v>0</v>
      </c>
      <c r="S163" s="169">
        <v>0</v>
      </c>
      <c r="T163" s="170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1" t="s">
        <v>129</v>
      </c>
      <c r="AT163" s="171" t="s">
        <v>125</v>
      </c>
      <c r="AU163" s="171" t="s">
        <v>120</v>
      </c>
      <c r="AY163" s="14" t="s">
        <v>121</v>
      </c>
      <c r="BE163" s="172">
        <f t="shared" si="24"/>
        <v>0</v>
      </c>
      <c r="BF163" s="172">
        <f t="shared" si="25"/>
        <v>0</v>
      </c>
      <c r="BG163" s="172">
        <f t="shared" si="26"/>
        <v>0</v>
      </c>
      <c r="BH163" s="172">
        <f t="shared" si="27"/>
        <v>0</v>
      </c>
      <c r="BI163" s="172">
        <f t="shared" si="28"/>
        <v>0</v>
      </c>
      <c r="BJ163" s="14" t="s">
        <v>120</v>
      </c>
      <c r="BK163" s="172">
        <f t="shared" si="29"/>
        <v>0</v>
      </c>
      <c r="BL163" s="14" t="s">
        <v>129</v>
      </c>
      <c r="BM163" s="171" t="s">
        <v>140</v>
      </c>
    </row>
    <row r="164" spans="1:65" s="2" customFormat="1" ht="24" customHeight="1">
      <c r="A164" s="29"/>
      <c r="B164" s="158"/>
      <c r="C164" s="173" t="s">
        <v>256</v>
      </c>
      <c r="D164" s="173" t="s">
        <v>131</v>
      </c>
      <c r="E164" s="174" t="s">
        <v>257</v>
      </c>
      <c r="F164" s="175" t="s">
        <v>258</v>
      </c>
      <c r="G164" s="176" t="s">
        <v>156</v>
      </c>
      <c r="H164" s="177">
        <v>12</v>
      </c>
      <c r="I164" s="178"/>
      <c r="J164" s="179">
        <f t="shared" si="20"/>
        <v>0</v>
      </c>
      <c r="K164" s="180"/>
      <c r="L164" s="181"/>
      <c r="M164" s="182" t="s">
        <v>1</v>
      </c>
      <c r="N164" s="183" t="s">
        <v>40</v>
      </c>
      <c r="O164" s="55"/>
      <c r="P164" s="169">
        <f t="shared" si="21"/>
        <v>0</v>
      </c>
      <c r="Q164" s="169">
        <v>0</v>
      </c>
      <c r="R164" s="169">
        <f t="shared" si="22"/>
        <v>0</v>
      </c>
      <c r="S164" s="169">
        <v>0</v>
      </c>
      <c r="T164" s="170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1" t="s">
        <v>134</v>
      </c>
      <c r="AT164" s="171" t="s">
        <v>131</v>
      </c>
      <c r="AU164" s="171" t="s">
        <v>120</v>
      </c>
      <c r="AY164" s="14" t="s">
        <v>121</v>
      </c>
      <c r="BE164" s="172">
        <f t="shared" si="24"/>
        <v>0</v>
      </c>
      <c r="BF164" s="172">
        <f t="shared" si="25"/>
        <v>0</v>
      </c>
      <c r="BG164" s="172">
        <f t="shared" si="26"/>
        <v>0</v>
      </c>
      <c r="BH164" s="172">
        <f t="shared" si="27"/>
        <v>0</v>
      </c>
      <c r="BI164" s="172">
        <f t="shared" si="28"/>
        <v>0</v>
      </c>
      <c r="BJ164" s="14" t="s">
        <v>120</v>
      </c>
      <c r="BK164" s="172">
        <f t="shared" si="29"/>
        <v>0</v>
      </c>
      <c r="BL164" s="14" t="s">
        <v>129</v>
      </c>
      <c r="BM164" s="171" t="s">
        <v>215</v>
      </c>
    </row>
    <row r="165" spans="1:65" s="2" customFormat="1" ht="16.5" customHeight="1">
      <c r="A165" s="29"/>
      <c r="B165" s="158"/>
      <c r="C165" s="159" t="s">
        <v>259</v>
      </c>
      <c r="D165" s="159" t="s">
        <v>125</v>
      </c>
      <c r="E165" s="160" t="s">
        <v>260</v>
      </c>
      <c r="F165" s="161" t="s">
        <v>261</v>
      </c>
      <c r="G165" s="162" t="s">
        <v>156</v>
      </c>
      <c r="H165" s="163">
        <v>13</v>
      </c>
      <c r="I165" s="164"/>
      <c r="J165" s="165">
        <f t="shared" si="20"/>
        <v>0</v>
      </c>
      <c r="K165" s="166"/>
      <c r="L165" s="30"/>
      <c r="M165" s="167" t="s">
        <v>1</v>
      </c>
      <c r="N165" s="168" t="s">
        <v>40</v>
      </c>
      <c r="O165" s="55"/>
      <c r="P165" s="169">
        <f t="shared" si="21"/>
        <v>0</v>
      </c>
      <c r="Q165" s="169">
        <v>0</v>
      </c>
      <c r="R165" s="169">
        <f t="shared" si="22"/>
        <v>0</v>
      </c>
      <c r="S165" s="169">
        <v>0</v>
      </c>
      <c r="T165" s="170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1" t="s">
        <v>129</v>
      </c>
      <c r="AT165" s="171" t="s">
        <v>125</v>
      </c>
      <c r="AU165" s="171" t="s">
        <v>120</v>
      </c>
      <c r="AY165" s="14" t="s">
        <v>121</v>
      </c>
      <c r="BE165" s="172">
        <f t="shared" si="24"/>
        <v>0</v>
      </c>
      <c r="BF165" s="172">
        <f t="shared" si="25"/>
        <v>0</v>
      </c>
      <c r="BG165" s="172">
        <f t="shared" si="26"/>
        <v>0</v>
      </c>
      <c r="BH165" s="172">
        <f t="shared" si="27"/>
        <v>0</v>
      </c>
      <c r="BI165" s="172">
        <f t="shared" si="28"/>
        <v>0</v>
      </c>
      <c r="BJ165" s="14" t="s">
        <v>120</v>
      </c>
      <c r="BK165" s="172">
        <f t="shared" si="29"/>
        <v>0</v>
      </c>
      <c r="BL165" s="14" t="s">
        <v>129</v>
      </c>
      <c r="BM165" s="171" t="s">
        <v>223</v>
      </c>
    </row>
    <row r="166" spans="1:65" s="2" customFormat="1" ht="24" customHeight="1">
      <c r="A166" s="29"/>
      <c r="B166" s="158"/>
      <c r="C166" s="173" t="s">
        <v>176</v>
      </c>
      <c r="D166" s="173" t="s">
        <v>131</v>
      </c>
      <c r="E166" s="174" t="s">
        <v>262</v>
      </c>
      <c r="F166" s="175" t="s">
        <v>263</v>
      </c>
      <c r="G166" s="176" t="s">
        <v>156</v>
      </c>
      <c r="H166" s="177">
        <v>5</v>
      </c>
      <c r="I166" s="178"/>
      <c r="J166" s="179">
        <f t="shared" si="20"/>
        <v>0</v>
      </c>
      <c r="K166" s="180"/>
      <c r="L166" s="181"/>
      <c r="M166" s="182" t="s">
        <v>1</v>
      </c>
      <c r="N166" s="183" t="s">
        <v>40</v>
      </c>
      <c r="O166" s="55"/>
      <c r="P166" s="169">
        <f t="shared" si="21"/>
        <v>0</v>
      </c>
      <c r="Q166" s="169">
        <v>0</v>
      </c>
      <c r="R166" s="169">
        <f t="shared" si="22"/>
        <v>0</v>
      </c>
      <c r="S166" s="169">
        <v>0</v>
      </c>
      <c r="T166" s="170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1" t="s">
        <v>134</v>
      </c>
      <c r="AT166" s="171" t="s">
        <v>131</v>
      </c>
      <c r="AU166" s="171" t="s">
        <v>120</v>
      </c>
      <c r="AY166" s="14" t="s">
        <v>121</v>
      </c>
      <c r="BE166" s="172">
        <f t="shared" si="24"/>
        <v>0</v>
      </c>
      <c r="BF166" s="172">
        <f t="shared" si="25"/>
        <v>0</v>
      </c>
      <c r="BG166" s="172">
        <f t="shared" si="26"/>
        <v>0</v>
      </c>
      <c r="BH166" s="172">
        <f t="shared" si="27"/>
        <v>0</v>
      </c>
      <c r="BI166" s="172">
        <f t="shared" si="28"/>
        <v>0</v>
      </c>
      <c r="BJ166" s="14" t="s">
        <v>120</v>
      </c>
      <c r="BK166" s="172">
        <f t="shared" si="29"/>
        <v>0</v>
      </c>
      <c r="BL166" s="14" t="s">
        <v>129</v>
      </c>
      <c r="BM166" s="171" t="s">
        <v>234</v>
      </c>
    </row>
    <row r="167" spans="1:65" s="2" customFormat="1" ht="16.5" customHeight="1">
      <c r="A167" s="29"/>
      <c r="B167" s="158"/>
      <c r="C167" s="173" t="s">
        <v>264</v>
      </c>
      <c r="D167" s="173" t="s">
        <v>131</v>
      </c>
      <c r="E167" s="174" t="s">
        <v>265</v>
      </c>
      <c r="F167" s="175" t="s">
        <v>266</v>
      </c>
      <c r="G167" s="176" t="s">
        <v>156</v>
      </c>
      <c r="H167" s="177">
        <v>5</v>
      </c>
      <c r="I167" s="178"/>
      <c r="J167" s="179">
        <f t="shared" si="20"/>
        <v>0</v>
      </c>
      <c r="K167" s="180"/>
      <c r="L167" s="181"/>
      <c r="M167" s="182" t="s">
        <v>1</v>
      </c>
      <c r="N167" s="183" t="s">
        <v>40</v>
      </c>
      <c r="O167" s="55"/>
      <c r="P167" s="169">
        <f t="shared" si="21"/>
        <v>0</v>
      </c>
      <c r="Q167" s="169">
        <v>0</v>
      </c>
      <c r="R167" s="169">
        <f t="shared" si="22"/>
        <v>0</v>
      </c>
      <c r="S167" s="169">
        <v>0</v>
      </c>
      <c r="T167" s="170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1" t="s">
        <v>134</v>
      </c>
      <c r="AT167" s="171" t="s">
        <v>131</v>
      </c>
      <c r="AU167" s="171" t="s">
        <v>120</v>
      </c>
      <c r="AY167" s="14" t="s">
        <v>121</v>
      </c>
      <c r="BE167" s="172">
        <f t="shared" si="24"/>
        <v>0</v>
      </c>
      <c r="BF167" s="172">
        <f t="shared" si="25"/>
        <v>0</v>
      </c>
      <c r="BG167" s="172">
        <f t="shared" si="26"/>
        <v>0</v>
      </c>
      <c r="BH167" s="172">
        <f t="shared" si="27"/>
        <v>0</v>
      </c>
      <c r="BI167" s="172">
        <f t="shared" si="28"/>
        <v>0</v>
      </c>
      <c r="BJ167" s="14" t="s">
        <v>120</v>
      </c>
      <c r="BK167" s="172">
        <f t="shared" si="29"/>
        <v>0</v>
      </c>
      <c r="BL167" s="14" t="s">
        <v>129</v>
      </c>
      <c r="BM167" s="171" t="s">
        <v>256</v>
      </c>
    </row>
    <row r="168" spans="1:65" s="2" customFormat="1" ht="24" customHeight="1">
      <c r="A168" s="29"/>
      <c r="B168" s="158"/>
      <c r="C168" s="173" t="s">
        <v>180</v>
      </c>
      <c r="D168" s="173" t="s">
        <v>131</v>
      </c>
      <c r="E168" s="174" t="s">
        <v>267</v>
      </c>
      <c r="F168" s="175" t="s">
        <v>268</v>
      </c>
      <c r="G168" s="176" t="s">
        <v>156</v>
      </c>
      <c r="H168" s="177">
        <v>1</v>
      </c>
      <c r="I168" s="178"/>
      <c r="J168" s="179">
        <f t="shared" si="20"/>
        <v>0</v>
      </c>
      <c r="K168" s="180"/>
      <c r="L168" s="181"/>
      <c r="M168" s="182" t="s">
        <v>1</v>
      </c>
      <c r="N168" s="183" t="s">
        <v>40</v>
      </c>
      <c r="O168" s="55"/>
      <c r="P168" s="169">
        <f t="shared" si="21"/>
        <v>0</v>
      </c>
      <c r="Q168" s="169">
        <v>0</v>
      </c>
      <c r="R168" s="169">
        <f t="shared" si="22"/>
        <v>0</v>
      </c>
      <c r="S168" s="169">
        <v>0</v>
      </c>
      <c r="T168" s="170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1" t="s">
        <v>134</v>
      </c>
      <c r="AT168" s="171" t="s">
        <v>131</v>
      </c>
      <c r="AU168" s="171" t="s">
        <v>120</v>
      </c>
      <c r="AY168" s="14" t="s">
        <v>121</v>
      </c>
      <c r="BE168" s="172">
        <f t="shared" si="24"/>
        <v>0</v>
      </c>
      <c r="BF168" s="172">
        <f t="shared" si="25"/>
        <v>0</v>
      </c>
      <c r="BG168" s="172">
        <f t="shared" si="26"/>
        <v>0</v>
      </c>
      <c r="BH168" s="172">
        <f t="shared" si="27"/>
        <v>0</v>
      </c>
      <c r="BI168" s="172">
        <f t="shared" si="28"/>
        <v>0</v>
      </c>
      <c r="BJ168" s="14" t="s">
        <v>120</v>
      </c>
      <c r="BK168" s="172">
        <f t="shared" si="29"/>
        <v>0</v>
      </c>
      <c r="BL168" s="14" t="s">
        <v>129</v>
      </c>
      <c r="BM168" s="171" t="s">
        <v>269</v>
      </c>
    </row>
    <row r="169" spans="1:65" s="2" customFormat="1" ht="16.5" customHeight="1">
      <c r="A169" s="29"/>
      <c r="B169" s="158"/>
      <c r="C169" s="173" t="s">
        <v>270</v>
      </c>
      <c r="D169" s="173" t="s">
        <v>131</v>
      </c>
      <c r="E169" s="174" t="s">
        <v>271</v>
      </c>
      <c r="F169" s="175" t="s">
        <v>272</v>
      </c>
      <c r="G169" s="176" t="s">
        <v>156</v>
      </c>
      <c r="H169" s="177">
        <v>1</v>
      </c>
      <c r="I169" s="178"/>
      <c r="J169" s="179">
        <f t="shared" si="20"/>
        <v>0</v>
      </c>
      <c r="K169" s="180"/>
      <c r="L169" s="181"/>
      <c r="M169" s="182" t="s">
        <v>1</v>
      </c>
      <c r="N169" s="183" t="s">
        <v>40</v>
      </c>
      <c r="O169" s="55"/>
      <c r="P169" s="169">
        <f t="shared" si="21"/>
        <v>0</v>
      </c>
      <c r="Q169" s="169">
        <v>0</v>
      </c>
      <c r="R169" s="169">
        <f t="shared" si="22"/>
        <v>0</v>
      </c>
      <c r="S169" s="169">
        <v>0</v>
      </c>
      <c r="T169" s="170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1" t="s">
        <v>134</v>
      </c>
      <c r="AT169" s="171" t="s">
        <v>131</v>
      </c>
      <c r="AU169" s="171" t="s">
        <v>120</v>
      </c>
      <c r="AY169" s="14" t="s">
        <v>121</v>
      </c>
      <c r="BE169" s="172">
        <f t="shared" si="24"/>
        <v>0</v>
      </c>
      <c r="BF169" s="172">
        <f t="shared" si="25"/>
        <v>0</v>
      </c>
      <c r="BG169" s="172">
        <f t="shared" si="26"/>
        <v>0</v>
      </c>
      <c r="BH169" s="172">
        <f t="shared" si="27"/>
        <v>0</v>
      </c>
      <c r="BI169" s="172">
        <f t="shared" si="28"/>
        <v>0</v>
      </c>
      <c r="BJ169" s="14" t="s">
        <v>120</v>
      </c>
      <c r="BK169" s="172">
        <f t="shared" si="29"/>
        <v>0</v>
      </c>
      <c r="BL169" s="14" t="s">
        <v>129</v>
      </c>
      <c r="BM169" s="171" t="s">
        <v>273</v>
      </c>
    </row>
    <row r="170" spans="1:65" s="2" customFormat="1" ht="16.5" customHeight="1">
      <c r="A170" s="29"/>
      <c r="B170" s="158"/>
      <c r="C170" s="173" t="s">
        <v>183</v>
      </c>
      <c r="D170" s="173" t="s">
        <v>131</v>
      </c>
      <c r="E170" s="174" t="s">
        <v>274</v>
      </c>
      <c r="F170" s="175" t="s">
        <v>275</v>
      </c>
      <c r="G170" s="176" t="s">
        <v>156</v>
      </c>
      <c r="H170" s="177">
        <v>1</v>
      </c>
      <c r="I170" s="178"/>
      <c r="J170" s="179">
        <f t="shared" si="20"/>
        <v>0</v>
      </c>
      <c r="K170" s="180"/>
      <c r="L170" s="181"/>
      <c r="M170" s="182" t="s">
        <v>1</v>
      </c>
      <c r="N170" s="183" t="s">
        <v>40</v>
      </c>
      <c r="O170" s="55"/>
      <c r="P170" s="169">
        <f t="shared" si="21"/>
        <v>0</v>
      </c>
      <c r="Q170" s="169">
        <v>0</v>
      </c>
      <c r="R170" s="169">
        <f t="shared" si="22"/>
        <v>0</v>
      </c>
      <c r="S170" s="169">
        <v>0</v>
      </c>
      <c r="T170" s="170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1" t="s">
        <v>134</v>
      </c>
      <c r="AT170" s="171" t="s">
        <v>131</v>
      </c>
      <c r="AU170" s="171" t="s">
        <v>120</v>
      </c>
      <c r="AY170" s="14" t="s">
        <v>121</v>
      </c>
      <c r="BE170" s="172">
        <f t="shared" si="24"/>
        <v>0</v>
      </c>
      <c r="BF170" s="172">
        <f t="shared" si="25"/>
        <v>0</v>
      </c>
      <c r="BG170" s="172">
        <f t="shared" si="26"/>
        <v>0</v>
      </c>
      <c r="BH170" s="172">
        <f t="shared" si="27"/>
        <v>0</v>
      </c>
      <c r="BI170" s="172">
        <f t="shared" si="28"/>
        <v>0</v>
      </c>
      <c r="BJ170" s="14" t="s">
        <v>120</v>
      </c>
      <c r="BK170" s="172">
        <f t="shared" si="29"/>
        <v>0</v>
      </c>
      <c r="BL170" s="14" t="s">
        <v>129</v>
      </c>
      <c r="BM170" s="171" t="s">
        <v>276</v>
      </c>
    </row>
    <row r="171" spans="1:65" s="2" customFormat="1" ht="16.5" customHeight="1">
      <c r="A171" s="29"/>
      <c r="B171" s="158"/>
      <c r="C171" s="159" t="s">
        <v>277</v>
      </c>
      <c r="D171" s="159" t="s">
        <v>125</v>
      </c>
      <c r="E171" s="160" t="s">
        <v>278</v>
      </c>
      <c r="F171" s="161" t="s">
        <v>279</v>
      </c>
      <c r="G171" s="162" t="s">
        <v>156</v>
      </c>
      <c r="H171" s="163">
        <v>7</v>
      </c>
      <c r="I171" s="164"/>
      <c r="J171" s="165">
        <f t="shared" si="20"/>
        <v>0</v>
      </c>
      <c r="K171" s="166"/>
      <c r="L171" s="30"/>
      <c r="M171" s="167" t="s">
        <v>1</v>
      </c>
      <c r="N171" s="168" t="s">
        <v>40</v>
      </c>
      <c r="O171" s="55"/>
      <c r="P171" s="169">
        <f t="shared" si="21"/>
        <v>0</v>
      </c>
      <c r="Q171" s="169">
        <v>0</v>
      </c>
      <c r="R171" s="169">
        <f t="shared" si="22"/>
        <v>0</v>
      </c>
      <c r="S171" s="169">
        <v>0</v>
      </c>
      <c r="T171" s="170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1" t="s">
        <v>129</v>
      </c>
      <c r="AT171" s="171" t="s">
        <v>125</v>
      </c>
      <c r="AU171" s="171" t="s">
        <v>120</v>
      </c>
      <c r="AY171" s="14" t="s">
        <v>121</v>
      </c>
      <c r="BE171" s="172">
        <f t="shared" si="24"/>
        <v>0</v>
      </c>
      <c r="BF171" s="172">
        <f t="shared" si="25"/>
        <v>0</v>
      </c>
      <c r="BG171" s="172">
        <f t="shared" si="26"/>
        <v>0</v>
      </c>
      <c r="BH171" s="172">
        <f t="shared" si="27"/>
        <v>0</v>
      </c>
      <c r="BI171" s="172">
        <f t="shared" si="28"/>
        <v>0</v>
      </c>
      <c r="BJ171" s="14" t="s">
        <v>120</v>
      </c>
      <c r="BK171" s="172">
        <f t="shared" si="29"/>
        <v>0</v>
      </c>
      <c r="BL171" s="14" t="s">
        <v>129</v>
      </c>
      <c r="BM171" s="171" t="s">
        <v>280</v>
      </c>
    </row>
    <row r="172" spans="1:65" s="2" customFormat="1" ht="16.5" customHeight="1">
      <c r="A172" s="29"/>
      <c r="B172" s="158"/>
      <c r="C172" s="173" t="s">
        <v>134</v>
      </c>
      <c r="D172" s="173" t="s">
        <v>131</v>
      </c>
      <c r="E172" s="174" t="s">
        <v>281</v>
      </c>
      <c r="F172" s="175" t="s">
        <v>282</v>
      </c>
      <c r="G172" s="176" t="s">
        <v>156</v>
      </c>
      <c r="H172" s="177">
        <v>1</v>
      </c>
      <c r="I172" s="178"/>
      <c r="J172" s="179">
        <f t="shared" si="20"/>
        <v>0</v>
      </c>
      <c r="K172" s="180"/>
      <c r="L172" s="181"/>
      <c r="M172" s="182" t="s">
        <v>1</v>
      </c>
      <c r="N172" s="183" t="s">
        <v>40</v>
      </c>
      <c r="O172" s="55"/>
      <c r="P172" s="169">
        <f t="shared" si="21"/>
        <v>0</v>
      </c>
      <c r="Q172" s="169">
        <v>0</v>
      </c>
      <c r="R172" s="169">
        <f t="shared" si="22"/>
        <v>0</v>
      </c>
      <c r="S172" s="169">
        <v>0</v>
      </c>
      <c r="T172" s="170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1" t="s">
        <v>134</v>
      </c>
      <c r="AT172" s="171" t="s">
        <v>131</v>
      </c>
      <c r="AU172" s="171" t="s">
        <v>120</v>
      </c>
      <c r="AY172" s="14" t="s">
        <v>121</v>
      </c>
      <c r="BE172" s="172">
        <f t="shared" si="24"/>
        <v>0</v>
      </c>
      <c r="BF172" s="172">
        <f t="shared" si="25"/>
        <v>0</v>
      </c>
      <c r="BG172" s="172">
        <f t="shared" si="26"/>
        <v>0</v>
      </c>
      <c r="BH172" s="172">
        <f t="shared" si="27"/>
        <v>0</v>
      </c>
      <c r="BI172" s="172">
        <f t="shared" si="28"/>
        <v>0</v>
      </c>
      <c r="BJ172" s="14" t="s">
        <v>120</v>
      </c>
      <c r="BK172" s="172">
        <f t="shared" si="29"/>
        <v>0</v>
      </c>
      <c r="BL172" s="14" t="s">
        <v>129</v>
      </c>
      <c r="BM172" s="171" t="s">
        <v>283</v>
      </c>
    </row>
    <row r="173" spans="1:65" s="2" customFormat="1" ht="24" customHeight="1">
      <c r="A173" s="29"/>
      <c r="B173" s="158"/>
      <c r="C173" s="173" t="s">
        <v>269</v>
      </c>
      <c r="D173" s="173" t="s">
        <v>131</v>
      </c>
      <c r="E173" s="174" t="s">
        <v>284</v>
      </c>
      <c r="F173" s="175" t="s">
        <v>285</v>
      </c>
      <c r="G173" s="176" t="s">
        <v>156</v>
      </c>
      <c r="H173" s="177">
        <v>6</v>
      </c>
      <c r="I173" s="178"/>
      <c r="J173" s="179">
        <f t="shared" si="20"/>
        <v>0</v>
      </c>
      <c r="K173" s="180"/>
      <c r="L173" s="181"/>
      <c r="M173" s="182" t="s">
        <v>1</v>
      </c>
      <c r="N173" s="183" t="s">
        <v>40</v>
      </c>
      <c r="O173" s="55"/>
      <c r="P173" s="169">
        <f t="shared" si="21"/>
        <v>0</v>
      </c>
      <c r="Q173" s="169">
        <v>0</v>
      </c>
      <c r="R173" s="169">
        <f t="shared" si="22"/>
        <v>0</v>
      </c>
      <c r="S173" s="169">
        <v>0</v>
      </c>
      <c r="T173" s="170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1" t="s">
        <v>134</v>
      </c>
      <c r="AT173" s="171" t="s">
        <v>131</v>
      </c>
      <c r="AU173" s="171" t="s">
        <v>120</v>
      </c>
      <c r="AY173" s="14" t="s">
        <v>121</v>
      </c>
      <c r="BE173" s="172">
        <f t="shared" si="24"/>
        <v>0</v>
      </c>
      <c r="BF173" s="172">
        <f t="shared" si="25"/>
        <v>0</v>
      </c>
      <c r="BG173" s="172">
        <f t="shared" si="26"/>
        <v>0</v>
      </c>
      <c r="BH173" s="172">
        <f t="shared" si="27"/>
        <v>0</v>
      </c>
      <c r="BI173" s="172">
        <f t="shared" si="28"/>
        <v>0</v>
      </c>
      <c r="BJ173" s="14" t="s">
        <v>120</v>
      </c>
      <c r="BK173" s="172">
        <f t="shared" si="29"/>
        <v>0</v>
      </c>
      <c r="BL173" s="14" t="s">
        <v>129</v>
      </c>
      <c r="BM173" s="171" t="s">
        <v>286</v>
      </c>
    </row>
    <row r="174" spans="1:65" s="2" customFormat="1" ht="16.5" customHeight="1">
      <c r="A174" s="29"/>
      <c r="B174" s="158"/>
      <c r="C174" s="159" t="s">
        <v>287</v>
      </c>
      <c r="D174" s="159" t="s">
        <v>125</v>
      </c>
      <c r="E174" s="160" t="s">
        <v>288</v>
      </c>
      <c r="F174" s="161" t="s">
        <v>289</v>
      </c>
      <c r="G174" s="162" t="s">
        <v>156</v>
      </c>
      <c r="H174" s="163">
        <v>6</v>
      </c>
      <c r="I174" s="164"/>
      <c r="J174" s="165">
        <f t="shared" si="20"/>
        <v>0</v>
      </c>
      <c r="K174" s="166"/>
      <c r="L174" s="30"/>
      <c r="M174" s="167" t="s">
        <v>1</v>
      </c>
      <c r="N174" s="168" t="s">
        <v>40</v>
      </c>
      <c r="O174" s="55"/>
      <c r="P174" s="169">
        <f t="shared" si="21"/>
        <v>0</v>
      </c>
      <c r="Q174" s="169">
        <v>0</v>
      </c>
      <c r="R174" s="169">
        <f t="shared" si="22"/>
        <v>0</v>
      </c>
      <c r="S174" s="169">
        <v>0</v>
      </c>
      <c r="T174" s="170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1" t="s">
        <v>129</v>
      </c>
      <c r="AT174" s="171" t="s">
        <v>125</v>
      </c>
      <c r="AU174" s="171" t="s">
        <v>120</v>
      </c>
      <c r="AY174" s="14" t="s">
        <v>121</v>
      </c>
      <c r="BE174" s="172">
        <f t="shared" si="24"/>
        <v>0</v>
      </c>
      <c r="BF174" s="172">
        <f t="shared" si="25"/>
        <v>0</v>
      </c>
      <c r="BG174" s="172">
        <f t="shared" si="26"/>
        <v>0</v>
      </c>
      <c r="BH174" s="172">
        <f t="shared" si="27"/>
        <v>0</v>
      </c>
      <c r="BI174" s="172">
        <f t="shared" si="28"/>
        <v>0</v>
      </c>
      <c r="BJ174" s="14" t="s">
        <v>120</v>
      </c>
      <c r="BK174" s="172">
        <f t="shared" si="29"/>
        <v>0</v>
      </c>
      <c r="BL174" s="14" t="s">
        <v>129</v>
      </c>
      <c r="BM174" s="171" t="s">
        <v>290</v>
      </c>
    </row>
    <row r="175" spans="1:65" s="2" customFormat="1" ht="16.5" customHeight="1">
      <c r="A175" s="29"/>
      <c r="B175" s="158"/>
      <c r="C175" s="173" t="s">
        <v>192</v>
      </c>
      <c r="D175" s="173" t="s">
        <v>131</v>
      </c>
      <c r="E175" s="174" t="s">
        <v>291</v>
      </c>
      <c r="F175" s="175" t="s">
        <v>292</v>
      </c>
      <c r="G175" s="176" t="s">
        <v>156</v>
      </c>
      <c r="H175" s="177">
        <v>2</v>
      </c>
      <c r="I175" s="178"/>
      <c r="J175" s="179">
        <f t="shared" si="20"/>
        <v>0</v>
      </c>
      <c r="K175" s="180"/>
      <c r="L175" s="181"/>
      <c r="M175" s="182" t="s">
        <v>1</v>
      </c>
      <c r="N175" s="183" t="s">
        <v>40</v>
      </c>
      <c r="O175" s="55"/>
      <c r="P175" s="169">
        <f t="shared" si="21"/>
        <v>0</v>
      </c>
      <c r="Q175" s="169">
        <v>0</v>
      </c>
      <c r="R175" s="169">
        <f t="shared" si="22"/>
        <v>0</v>
      </c>
      <c r="S175" s="169">
        <v>0</v>
      </c>
      <c r="T175" s="170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1" t="s">
        <v>134</v>
      </c>
      <c r="AT175" s="171" t="s">
        <v>131</v>
      </c>
      <c r="AU175" s="171" t="s">
        <v>120</v>
      </c>
      <c r="AY175" s="14" t="s">
        <v>121</v>
      </c>
      <c r="BE175" s="172">
        <f t="shared" si="24"/>
        <v>0</v>
      </c>
      <c r="BF175" s="172">
        <f t="shared" si="25"/>
        <v>0</v>
      </c>
      <c r="BG175" s="172">
        <f t="shared" si="26"/>
        <v>0</v>
      </c>
      <c r="BH175" s="172">
        <f t="shared" si="27"/>
        <v>0</v>
      </c>
      <c r="BI175" s="172">
        <f t="shared" si="28"/>
        <v>0</v>
      </c>
      <c r="BJ175" s="14" t="s">
        <v>120</v>
      </c>
      <c r="BK175" s="172">
        <f t="shared" si="29"/>
        <v>0</v>
      </c>
      <c r="BL175" s="14" t="s">
        <v>129</v>
      </c>
      <c r="BM175" s="171" t="s">
        <v>293</v>
      </c>
    </row>
    <row r="176" spans="1:65" s="2" customFormat="1" ht="24" customHeight="1">
      <c r="A176" s="29"/>
      <c r="B176" s="158"/>
      <c r="C176" s="173" t="s">
        <v>294</v>
      </c>
      <c r="D176" s="173" t="s">
        <v>131</v>
      </c>
      <c r="E176" s="174" t="s">
        <v>295</v>
      </c>
      <c r="F176" s="175" t="s">
        <v>296</v>
      </c>
      <c r="G176" s="176" t="s">
        <v>156</v>
      </c>
      <c r="H176" s="177">
        <v>2</v>
      </c>
      <c r="I176" s="178"/>
      <c r="J176" s="179">
        <f t="shared" si="20"/>
        <v>0</v>
      </c>
      <c r="K176" s="180"/>
      <c r="L176" s="181"/>
      <c r="M176" s="182" t="s">
        <v>1</v>
      </c>
      <c r="N176" s="183" t="s">
        <v>40</v>
      </c>
      <c r="O176" s="55"/>
      <c r="P176" s="169">
        <f t="shared" si="21"/>
        <v>0</v>
      </c>
      <c r="Q176" s="169">
        <v>0</v>
      </c>
      <c r="R176" s="169">
        <f t="shared" si="22"/>
        <v>0</v>
      </c>
      <c r="S176" s="169">
        <v>0</v>
      </c>
      <c r="T176" s="170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1" t="s">
        <v>134</v>
      </c>
      <c r="AT176" s="171" t="s">
        <v>131</v>
      </c>
      <c r="AU176" s="171" t="s">
        <v>120</v>
      </c>
      <c r="AY176" s="14" t="s">
        <v>121</v>
      </c>
      <c r="BE176" s="172">
        <f t="shared" si="24"/>
        <v>0</v>
      </c>
      <c r="BF176" s="172">
        <f t="shared" si="25"/>
        <v>0</v>
      </c>
      <c r="BG176" s="172">
        <f t="shared" si="26"/>
        <v>0</v>
      </c>
      <c r="BH176" s="172">
        <f t="shared" si="27"/>
        <v>0</v>
      </c>
      <c r="BI176" s="172">
        <f t="shared" si="28"/>
        <v>0</v>
      </c>
      <c r="BJ176" s="14" t="s">
        <v>120</v>
      </c>
      <c r="BK176" s="172">
        <f t="shared" si="29"/>
        <v>0</v>
      </c>
      <c r="BL176" s="14" t="s">
        <v>129</v>
      </c>
      <c r="BM176" s="171" t="s">
        <v>297</v>
      </c>
    </row>
    <row r="177" spans="1:65" s="2" customFormat="1" ht="16.5" customHeight="1">
      <c r="A177" s="29"/>
      <c r="B177" s="158"/>
      <c r="C177" s="159" t="s">
        <v>196</v>
      </c>
      <c r="D177" s="159" t="s">
        <v>125</v>
      </c>
      <c r="E177" s="160" t="s">
        <v>298</v>
      </c>
      <c r="F177" s="161" t="s">
        <v>299</v>
      </c>
      <c r="G177" s="162" t="s">
        <v>156</v>
      </c>
      <c r="H177" s="163">
        <v>6</v>
      </c>
      <c r="I177" s="164"/>
      <c r="J177" s="165">
        <f t="shared" si="20"/>
        <v>0</v>
      </c>
      <c r="K177" s="166"/>
      <c r="L177" s="30"/>
      <c r="M177" s="167" t="s">
        <v>1</v>
      </c>
      <c r="N177" s="168" t="s">
        <v>40</v>
      </c>
      <c r="O177" s="55"/>
      <c r="P177" s="169">
        <f t="shared" si="21"/>
        <v>0</v>
      </c>
      <c r="Q177" s="169">
        <v>0</v>
      </c>
      <c r="R177" s="169">
        <f t="shared" si="22"/>
        <v>0</v>
      </c>
      <c r="S177" s="169">
        <v>0</v>
      </c>
      <c r="T177" s="170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1" t="s">
        <v>129</v>
      </c>
      <c r="AT177" s="171" t="s">
        <v>125</v>
      </c>
      <c r="AU177" s="171" t="s">
        <v>120</v>
      </c>
      <c r="AY177" s="14" t="s">
        <v>121</v>
      </c>
      <c r="BE177" s="172">
        <f t="shared" si="24"/>
        <v>0</v>
      </c>
      <c r="BF177" s="172">
        <f t="shared" si="25"/>
        <v>0</v>
      </c>
      <c r="BG177" s="172">
        <f t="shared" si="26"/>
        <v>0</v>
      </c>
      <c r="BH177" s="172">
        <f t="shared" si="27"/>
        <v>0</v>
      </c>
      <c r="BI177" s="172">
        <f t="shared" si="28"/>
        <v>0</v>
      </c>
      <c r="BJ177" s="14" t="s">
        <v>120</v>
      </c>
      <c r="BK177" s="172">
        <f t="shared" si="29"/>
        <v>0</v>
      </c>
      <c r="BL177" s="14" t="s">
        <v>129</v>
      </c>
      <c r="BM177" s="171" t="s">
        <v>300</v>
      </c>
    </row>
    <row r="178" spans="1:65" s="2" customFormat="1" ht="24" customHeight="1">
      <c r="A178" s="29"/>
      <c r="B178" s="158"/>
      <c r="C178" s="173" t="s">
        <v>301</v>
      </c>
      <c r="D178" s="173" t="s">
        <v>131</v>
      </c>
      <c r="E178" s="174" t="s">
        <v>302</v>
      </c>
      <c r="F178" s="175" t="s">
        <v>303</v>
      </c>
      <c r="G178" s="176" t="s">
        <v>156</v>
      </c>
      <c r="H178" s="177">
        <v>4</v>
      </c>
      <c r="I178" s="178"/>
      <c r="J178" s="179">
        <f t="shared" si="20"/>
        <v>0</v>
      </c>
      <c r="K178" s="180"/>
      <c r="L178" s="181"/>
      <c r="M178" s="182" t="s">
        <v>1</v>
      </c>
      <c r="N178" s="183" t="s">
        <v>40</v>
      </c>
      <c r="O178" s="55"/>
      <c r="P178" s="169">
        <f t="shared" si="21"/>
        <v>0</v>
      </c>
      <c r="Q178" s="169">
        <v>0</v>
      </c>
      <c r="R178" s="169">
        <f t="shared" si="22"/>
        <v>0</v>
      </c>
      <c r="S178" s="169">
        <v>0</v>
      </c>
      <c r="T178" s="170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1" t="s">
        <v>134</v>
      </c>
      <c r="AT178" s="171" t="s">
        <v>131</v>
      </c>
      <c r="AU178" s="171" t="s">
        <v>120</v>
      </c>
      <c r="AY178" s="14" t="s">
        <v>121</v>
      </c>
      <c r="BE178" s="172">
        <f t="shared" si="24"/>
        <v>0</v>
      </c>
      <c r="BF178" s="172">
        <f t="shared" si="25"/>
        <v>0</v>
      </c>
      <c r="BG178" s="172">
        <f t="shared" si="26"/>
        <v>0</v>
      </c>
      <c r="BH178" s="172">
        <f t="shared" si="27"/>
        <v>0</v>
      </c>
      <c r="BI178" s="172">
        <f t="shared" si="28"/>
        <v>0</v>
      </c>
      <c r="BJ178" s="14" t="s">
        <v>120</v>
      </c>
      <c r="BK178" s="172">
        <f t="shared" si="29"/>
        <v>0</v>
      </c>
      <c r="BL178" s="14" t="s">
        <v>129</v>
      </c>
      <c r="BM178" s="171" t="s">
        <v>304</v>
      </c>
    </row>
    <row r="179" spans="1:65" s="2" customFormat="1" ht="16.5" customHeight="1">
      <c r="A179" s="29"/>
      <c r="B179" s="158"/>
      <c r="C179" s="173" t="s">
        <v>200</v>
      </c>
      <c r="D179" s="173" t="s">
        <v>131</v>
      </c>
      <c r="E179" s="174" t="s">
        <v>305</v>
      </c>
      <c r="F179" s="175" t="s">
        <v>306</v>
      </c>
      <c r="G179" s="176" t="s">
        <v>156</v>
      </c>
      <c r="H179" s="177">
        <v>1</v>
      </c>
      <c r="I179" s="178"/>
      <c r="J179" s="179">
        <f t="shared" si="20"/>
        <v>0</v>
      </c>
      <c r="K179" s="180"/>
      <c r="L179" s="181"/>
      <c r="M179" s="182" t="s">
        <v>1</v>
      </c>
      <c r="N179" s="183" t="s">
        <v>40</v>
      </c>
      <c r="O179" s="55"/>
      <c r="P179" s="169">
        <f t="shared" si="21"/>
        <v>0</v>
      </c>
      <c r="Q179" s="169">
        <v>0</v>
      </c>
      <c r="R179" s="169">
        <f t="shared" si="22"/>
        <v>0</v>
      </c>
      <c r="S179" s="169">
        <v>0</v>
      </c>
      <c r="T179" s="170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1" t="s">
        <v>134</v>
      </c>
      <c r="AT179" s="171" t="s">
        <v>131</v>
      </c>
      <c r="AU179" s="171" t="s">
        <v>120</v>
      </c>
      <c r="AY179" s="14" t="s">
        <v>121</v>
      </c>
      <c r="BE179" s="172">
        <f t="shared" si="24"/>
        <v>0</v>
      </c>
      <c r="BF179" s="172">
        <f t="shared" si="25"/>
        <v>0</v>
      </c>
      <c r="BG179" s="172">
        <f t="shared" si="26"/>
        <v>0</v>
      </c>
      <c r="BH179" s="172">
        <f t="shared" si="27"/>
        <v>0</v>
      </c>
      <c r="BI179" s="172">
        <f t="shared" si="28"/>
        <v>0</v>
      </c>
      <c r="BJ179" s="14" t="s">
        <v>120</v>
      </c>
      <c r="BK179" s="172">
        <f t="shared" si="29"/>
        <v>0</v>
      </c>
      <c r="BL179" s="14" t="s">
        <v>129</v>
      </c>
      <c r="BM179" s="171" t="s">
        <v>307</v>
      </c>
    </row>
    <row r="180" spans="1:65" s="2" customFormat="1" ht="16.5" customHeight="1">
      <c r="A180" s="29"/>
      <c r="B180" s="158"/>
      <c r="C180" s="173" t="s">
        <v>308</v>
      </c>
      <c r="D180" s="173" t="s">
        <v>131</v>
      </c>
      <c r="E180" s="174" t="s">
        <v>309</v>
      </c>
      <c r="F180" s="175" t="s">
        <v>310</v>
      </c>
      <c r="G180" s="176" t="s">
        <v>156</v>
      </c>
      <c r="H180" s="177">
        <v>1</v>
      </c>
      <c r="I180" s="178"/>
      <c r="J180" s="179">
        <f t="shared" si="20"/>
        <v>0</v>
      </c>
      <c r="K180" s="180"/>
      <c r="L180" s="181"/>
      <c r="M180" s="182" t="s">
        <v>1</v>
      </c>
      <c r="N180" s="183" t="s">
        <v>40</v>
      </c>
      <c r="O180" s="55"/>
      <c r="P180" s="169">
        <f t="shared" si="21"/>
        <v>0</v>
      </c>
      <c r="Q180" s="169">
        <v>0</v>
      </c>
      <c r="R180" s="169">
        <f t="shared" si="22"/>
        <v>0</v>
      </c>
      <c r="S180" s="169">
        <v>0</v>
      </c>
      <c r="T180" s="170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1" t="s">
        <v>134</v>
      </c>
      <c r="AT180" s="171" t="s">
        <v>131</v>
      </c>
      <c r="AU180" s="171" t="s">
        <v>120</v>
      </c>
      <c r="AY180" s="14" t="s">
        <v>121</v>
      </c>
      <c r="BE180" s="172">
        <f t="shared" si="24"/>
        <v>0</v>
      </c>
      <c r="BF180" s="172">
        <f t="shared" si="25"/>
        <v>0</v>
      </c>
      <c r="BG180" s="172">
        <f t="shared" si="26"/>
        <v>0</v>
      </c>
      <c r="BH180" s="172">
        <f t="shared" si="27"/>
        <v>0</v>
      </c>
      <c r="BI180" s="172">
        <f t="shared" si="28"/>
        <v>0</v>
      </c>
      <c r="BJ180" s="14" t="s">
        <v>120</v>
      </c>
      <c r="BK180" s="172">
        <f t="shared" si="29"/>
        <v>0</v>
      </c>
      <c r="BL180" s="14" t="s">
        <v>129</v>
      </c>
      <c r="BM180" s="171" t="s">
        <v>311</v>
      </c>
    </row>
    <row r="181" spans="1:65" s="2" customFormat="1" ht="16.5" customHeight="1">
      <c r="A181" s="29"/>
      <c r="B181" s="158"/>
      <c r="C181" s="159" t="s">
        <v>203</v>
      </c>
      <c r="D181" s="159" t="s">
        <v>125</v>
      </c>
      <c r="E181" s="160" t="s">
        <v>312</v>
      </c>
      <c r="F181" s="161" t="s">
        <v>313</v>
      </c>
      <c r="G181" s="162" t="s">
        <v>156</v>
      </c>
      <c r="H181" s="163">
        <v>1</v>
      </c>
      <c r="I181" s="164"/>
      <c r="J181" s="165">
        <f t="shared" si="20"/>
        <v>0</v>
      </c>
      <c r="K181" s="166"/>
      <c r="L181" s="30"/>
      <c r="M181" s="167" t="s">
        <v>1</v>
      </c>
      <c r="N181" s="168" t="s">
        <v>40</v>
      </c>
      <c r="O181" s="55"/>
      <c r="P181" s="169">
        <f t="shared" si="21"/>
        <v>0</v>
      </c>
      <c r="Q181" s="169">
        <v>0</v>
      </c>
      <c r="R181" s="169">
        <f t="shared" si="22"/>
        <v>0</v>
      </c>
      <c r="S181" s="169">
        <v>0</v>
      </c>
      <c r="T181" s="170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1" t="s">
        <v>129</v>
      </c>
      <c r="AT181" s="171" t="s">
        <v>125</v>
      </c>
      <c r="AU181" s="171" t="s">
        <v>120</v>
      </c>
      <c r="AY181" s="14" t="s">
        <v>121</v>
      </c>
      <c r="BE181" s="172">
        <f t="shared" si="24"/>
        <v>0</v>
      </c>
      <c r="BF181" s="172">
        <f t="shared" si="25"/>
        <v>0</v>
      </c>
      <c r="BG181" s="172">
        <f t="shared" si="26"/>
        <v>0</v>
      </c>
      <c r="BH181" s="172">
        <f t="shared" si="27"/>
        <v>0</v>
      </c>
      <c r="BI181" s="172">
        <f t="shared" si="28"/>
        <v>0</v>
      </c>
      <c r="BJ181" s="14" t="s">
        <v>120</v>
      </c>
      <c r="BK181" s="172">
        <f t="shared" si="29"/>
        <v>0</v>
      </c>
      <c r="BL181" s="14" t="s">
        <v>129</v>
      </c>
      <c r="BM181" s="171" t="s">
        <v>314</v>
      </c>
    </row>
    <row r="182" spans="1:65" s="2" customFormat="1" ht="16.5" customHeight="1">
      <c r="A182" s="29"/>
      <c r="B182" s="158"/>
      <c r="C182" s="173" t="s">
        <v>315</v>
      </c>
      <c r="D182" s="173" t="s">
        <v>131</v>
      </c>
      <c r="E182" s="174" t="s">
        <v>316</v>
      </c>
      <c r="F182" s="175" t="s">
        <v>317</v>
      </c>
      <c r="G182" s="176" t="s">
        <v>156</v>
      </c>
      <c r="H182" s="177">
        <v>1</v>
      </c>
      <c r="I182" s="178"/>
      <c r="J182" s="179">
        <f t="shared" si="20"/>
        <v>0</v>
      </c>
      <c r="K182" s="180"/>
      <c r="L182" s="181"/>
      <c r="M182" s="182" t="s">
        <v>1</v>
      </c>
      <c r="N182" s="183" t="s">
        <v>40</v>
      </c>
      <c r="O182" s="55"/>
      <c r="P182" s="169">
        <f t="shared" si="21"/>
        <v>0</v>
      </c>
      <c r="Q182" s="169">
        <v>0</v>
      </c>
      <c r="R182" s="169">
        <f t="shared" si="22"/>
        <v>0</v>
      </c>
      <c r="S182" s="169">
        <v>0</v>
      </c>
      <c r="T182" s="170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1" t="s">
        <v>134</v>
      </c>
      <c r="AT182" s="171" t="s">
        <v>131</v>
      </c>
      <c r="AU182" s="171" t="s">
        <v>120</v>
      </c>
      <c r="AY182" s="14" t="s">
        <v>121</v>
      </c>
      <c r="BE182" s="172">
        <f t="shared" si="24"/>
        <v>0</v>
      </c>
      <c r="BF182" s="172">
        <f t="shared" si="25"/>
        <v>0</v>
      </c>
      <c r="BG182" s="172">
        <f t="shared" si="26"/>
        <v>0</v>
      </c>
      <c r="BH182" s="172">
        <f t="shared" si="27"/>
        <v>0</v>
      </c>
      <c r="BI182" s="172">
        <f t="shared" si="28"/>
        <v>0</v>
      </c>
      <c r="BJ182" s="14" t="s">
        <v>120</v>
      </c>
      <c r="BK182" s="172">
        <f t="shared" si="29"/>
        <v>0</v>
      </c>
      <c r="BL182" s="14" t="s">
        <v>129</v>
      </c>
      <c r="BM182" s="171" t="s">
        <v>318</v>
      </c>
    </row>
    <row r="183" spans="1:65" s="2" customFormat="1" ht="24" customHeight="1">
      <c r="A183" s="29"/>
      <c r="B183" s="158"/>
      <c r="C183" s="159" t="s">
        <v>207</v>
      </c>
      <c r="D183" s="159" t="s">
        <v>125</v>
      </c>
      <c r="E183" s="160" t="s">
        <v>319</v>
      </c>
      <c r="F183" s="161" t="s">
        <v>320</v>
      </c>
      <c r="G183" s="162" t="s">
        <v>152</v>
      </c>
      <c r="H183" s="163">
        <v>12</v>
      </c>
      <c r="I183" s="164"/>
      <c r="J183" s="165">
        <f t="shared" si="20"/>
        <v>0</v>
      </c>
      <c r="K183" s="166"/>
      <c r="L183" s="30"/>
      <c r="M183" s="167" t="s">
        <v>1</v>
      </c>
      <c r="N183" s="168" t="s">
        <v>40</v>
      </c>
      <c r="O183" s="55"/>
      <c r="P183" s="169">
        <f t="shared" si="21"/>
        <v>0</v>
      </c>
      <c r="Q183" s="169">
        <v>0</v>
      </c>
      <c r="R183" s="169">
        <f t="shared" si="22"/>
        <v>0</v>
      </c>
      <c r="S183" s="169">
        <v>0</v>
      </c>
      <c r="T183" s="170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1" t="s">
        <v>129</v>
      </c>
      <c r="AT183" s="171" t="s">
        <v>125</v>
      </c>
      <c r="AU183" s="171" t="s">
        <v>120</v>
      </c>
      <c r="AY183" s="14" t="s">
        <v>121</v>
      </c>
      <c r="BE183" s="172">
        <f t="shared" si="24"/>
        <v>0</v>
      </c>
      <c r="BF183" s="172">
        <f t="shared" si="25"/>
        <v>0</v>
      </c>
      <c r="BG183" s="172">
        <f t="shared" si="26"/>
        <v>0</v>
      </c>
      <c r="BH183" s="172">
        <f t="shared" si="27"/>
        <v>0</v>
      </c>
      <c r="BI183" s="172">
        <f t="shared" si="28"/>
        <v>0</v>
      </c>
      <c r="BJ183" s="14" t="s">
        <v>120</v>
      </c>
      <c r="BK183" s="172">
        <f t="shared" si="29"/>
        <v>0</v>
      </c>
      <c r="BL183" s="14" t="s">
        <v>129</v>
      </c>
      <c r="BM183" s="171" t="s">
        <v>321</v>
      </c>
    </row>
    <row r="184" spans="1:65" s="2" customFormat="1" ht="16.5" customHeight="1">
      <c r="A184" s="29"/>
      <c r="B184" s="158"/>
      <c r="C184" s="173" t="s">
        <v>322</v>
      </c>
      <c r="D184" s="173" t="s">
        <v>131</v>
      </c>
      <c r="E184" s="174" t="s">
        <v>323</v>
      </c>
      <c r="F184" s="175" t="s">
        <v>324</v>
      </c>
      <c r="G184" s="176" t="s">
        <v>156</v>
      </c>
      <c r="H184" s="177">
        <v>12</v>
      </c>
      <c r="I184" s="178"/>
      <c r="J184" s="179">
        <f t="shared" si="20"/>
        <v>0</v>
      </c>
      <c r="K184" s="180"/>
      <c r="L184" s="181"/>
      <c r="M184" s="182" t="s">
        <v>1</v>
      </c>
      <c r="N184" s="183" t="s">
        <v>40</v>
      </c>
      <c r="O184" s="55"/>
      <c r="P184" s="169">
        <f t="shared" si="21"/>
        <v>0</v>
      </c>
      <c r="Q184" s="169">
        <v>0</v>
      </c>
      <c r="R184" s="169">
        <f t="shared" si="22"/>
        <v>0</v>
      </c>
      <c r="S184" s="169">
        <v>0</v>
      </c>
      <c r="T184" s="170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1" t="s">
        <v>134</v>
      </c>
      <c r="AT184" s="171" t="s">
        <v>131</v>
      </c>
      <c r="AU184" s="171" t="s">
        <v>120</v>
      </c>
      <c r="AY184" s="14" t="s">
        <v>121</v>
      </c>
      <c r="BE184" s="172">
        <f t="shared" si="24"/>
        <v>0</v>
      </c>
      <c r="BF184" s="172">
        <f t="shared" si="25"/>
        <v>0</v>
      </c>
      <c r="BG184" s="172">
        <f t="shared" si="26"/>
        <v>0</v>
      </c>
      <c r="BH184" s="172">
        <f t="shared" si="27"/>
        <v>0</v>
      </c>
      <c r="BI184" s="172">
        <f t="shared" si="28"/>
        <v>0</v>
      </c>
      <c r="BJ184" s="14" t="s">
        <v>120</v>
      </c>
      <c r="BK184" s="172">
        <f t="shared" si="29"/>
        <v>0</v>
      </c>
      <c r="BL184" s="14" t="s">
        <v>129</v>
      </c>
      <c r="BM184" s="171" t="s">
        <v>325</v>
      </c>
    </row>
    <row r="185" spans="1:65" s="2" customFormat="1" ht="16.5" customHeight="1">
      <c r="A185" s="29"/>
      <c r="B185" s="158"/>
      <c r="C185" s="159" t="s">
        <v>210</v>
      </c>
      <c r="D185" s="159" t="s">
        <v>125</v>
      </c>
      <c r="E185" s="160" t="s">
        <v>326</v>
      </c>
      <c r="F185" s="161" t="s">
        <v>327</v>
      </c>
      <c r="G185" s="162" t="s">
        <v>156</v>
      </c>
      <c r="H185" s="163">
        <v>4</v>
      </c>
      <c r="I185" s="164"/>
      <c r="J185" s="165">
        <f t="shared" si="20"/>
        <v>0</v>
      </c>
      <c r="K185" s="166"/>
      <c r="L185" s="30"/>
      <c r="M185" s="167" t="s">
        <v>1</v>
      </c>
      <c r="N185" s="168" t="s">
        <v>40</v>
      </c>
      <c r="O185" s="55"/>
      <c r="P185" s="169">
        <f t="shared" si="21"/>
        <v>0</v>
      </c>
      <c r="Q185" s="169">
        <v>0</v>
      </c>
      <c r="R185" s="169">
        <f t="shared" si="22"/>
        <v>0</v>
      </c>
      <c r="S185" s="169">
        <v>0</v>
      </c>
      <c r="T185" s="170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1" t="s">
        <v>129</v>
      </c>
      <c r="AT185" s="171" t="s">
        <v>125</v>
      </c>
      <c r="AU185" s="171" t="s">
        <v>120</v>
      </c>
      <c r="AY185" s="14" t="s">
        <v>121</v>
      </c>
      <c r="BE185" s="172">
        <f t="shared" si="24"/>
        <v>0</v>
      </c>
      <c r="BF185" s="172">
        <f t="shared" si="25"/>
        <v>0</v>
      </c>
      <c r="BG185" s="172">
        <f t="shared" si="26"/>
        <v>0</v>
      </c>
      <c r="BH185" s="172">
        <f t="shared" si="27"/>
        <v>0</v>
      </c>
      <c r="BI185" s="172">
        <f t="shared" si="28"/>
        <v>0</v>
      </c>
      <c r="BJ185" s="14" t="s">
        <v>120</v>
      </c>
      <c r="BK185" s="172">
        <f t="shared" si="29"/>
        <v>0</v>
      </c>
      <c r="BL185" s="14" t="s">
        <v>129</v>
      </c>
      <c r="BM185" s="171" t="s">
        <v>328</v>
      </c>
    </row>
    <row r="186" spans="1:65" s="2" customFormat="1" ht="16.5" customHeight="1">
      <c r="A186" s="29"/>
      <c r="B186" s="158"/>
      <c r="C186" s="173" t="s">
        <v>329</v>
      </c>
      <c r="D186" s="173" t="s">
        <v>131</v>
      </c>
      <c r="E186" s="174" t="s">
        <v>330</v>
      </c>
      <c r="F186" s="175" t="s">
        <v>331</v>
      </c>
      <c r="G186" s="176" t="s">
        <v>156</v>
      </c>
      <c r="H186" s="177">
        <v>4</v>
      </c>
      <c r="I186" s="178"/>
      <c r="J186" s="179">
        <f t="shared" si="20"/>
        <v>0</v>
      </c>
      <c r="K186" s="180"/>
      <c r="L186" s="181"/>
      <c r="M186" s="182" t="s">
        <v>1</v>
      </c>
      <c r="N186" s="183" t="s">
        <v>40</v>
      </c>
      <c r="O186" s="55"/>
      <c r="P186" s="169">
        <f t="shared" si="21"/>
        <v>0</v>
      </c>
      <c r="Q186" s="169">
        <v>0</v>
      </c>
      <c r="R186" s="169">
        <f t="shared" si="22"/>
        <v>0</v>
      </c>
      <c r="S186" s="169">
        <v>0</v>
      </c>
      <c r="T186" s="170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1" t="s">
        <v>134</v>
      </c>
      <c r="AT186" s="171" t="s">
        <v>131</v>
      </c>
      <c r="AU186" s="171" t="s">
        <v>120</v>
      </c>
      <c r="AY186" s="14" t="s">
        <v>121</v>
      </c>
      <c r="BE186" s="172">
        <f t="shared" si="24"/>
        <v>0</v>
      </c>
      <c r="BF186" s="172">
        <f t="shared" si="25"/>
        <v>0</v>
      </c>
      <c r="BG186" s="172">
        <f t="shared" si="26"/>
        <v>0</v>
      </c>
      <c r="BH186" s="172">
        <f t="shared" si="27"/>
        <v>0</v>
      </c>
      <c r="BI186" s="172">
        <f t="shared" si="28"/>
        <v>0</v>
      </c>
      <c r="BJ186" s="14" t="s">
        <v>120</v>
      </c>
      <c r="BK186" s="172">
        <f t="shared" si="29"/>
        <v>0</v>
      </c>
      <c r="BL186" s="14" t="s">
        <v>129</v>
      </c>
      <c r="BM186" s="171" t="s">
        <v>332</v>
      </c>
    </row>
    <row r="187" spans="1:65" s="2" customFormat="1" ht="16.5" customHeight="1">
      <c r="A187" s="29"/>
      <c r="B187" s="158"/>
      <c r="C187" s="159" t="s">
        <v>214</v>
      </c>
      <c r="D187" s="159" t="s">
        <v>125</v>
      </c>
      <c r="E187" s="160" t="s">
        <v>333</v>
      </c>
      <c r="F187" s="161" t="s">
        <v>334</v>
      </c>
      <c r="G187" s="162" t="s">
        <v>187</v>
      </c>
      <c r="H187" s="184"/>
      <c r="I187" s="164"/>
      <c r="J187" s="165">
        <f t="shared" si="20"/>
        <v>0</v>
      </c>
      <c r="K187" s="166"/>
      <c r="L187" s="30"/>
      <c r="M187" s="167" t="s">
        <v>1</v>
      </c>
      <c r="N187" s="168" t="s">
        <v>40</v>
      </c>
      <c r="O187" s="55"/>
      <c r="P187" s="169">
        <f t="shared" si="21"/>
        <v>0</v>
      </c>
      <c r="Q187" s="169">
        <v>0</v>
      </c>
      <c r="R187" s="169">
        <f t="shared" si="22"/>
        <v>0</v>
      </c>
      <c r="S187" s="169">
        <v>0</v>
      </c>
      <c r="T187" s="170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1" t="s">
        <v>129</v>
      </c>
      <c r="AT187" s="171" t="s">
        <v>125</v>
      </c>
      <c r="AU187" s="171" t="s">
        <v>120</v>
      </c>
      <c r="AY187" s="14" t="s">
        <v>121</v>
      </c>
      <c r="BE187" s="172">
        <f t="shared" si="24"/>
        <v>0</v>
      </c>
      <c r="BF187" s="172">
        <f t="shared" si="25"/>
        <v>0</v>
      </c>
      <c r="BG187" s="172">
        <f t="shared" si="26"/>
        <v>0</v>
      </c>
      <c r="BH187" s="172">
        <f t="shared" si="27"/>
        <v>0</v>
      </c>
      <c r="BI187" s="172">
        <f t="shared" si="28"/>
        <v>0</v>
      </c>
      <c r="BJ187" s="14" t="s">
        <v>120</v>
      </c>
      <c r="BK187" s="172">
        <f t="shared" si="29"/>
        <v>0</v>
      </c>
      <c r="BL187" s="14" t="s">
        <v>129</v>
      </c>
      <c r="BM187" s="171" t="s">
        <v>335</v>
      </c>
    </row>
    <row r="188" spans="1:65" s="12" customFormat="1" ht="22.9" customHeight="1">
      <c r="B188" s="145"/>
      <c r="D188" s="146" t="s">
        <v>73</v>
      </c>
      <c r="E188" s="156" t="s">
        <v>336</v>
      </c>
      <c r="F188" s="156" t="s">
        <v>337</v>
      </c>
      <c r="I188" s="148"/>
      <c r="J188" s="157">
        <f>BK188</f>
        <v>0</v>
      </c>
      <c r="L188" s="145"/>
      <c r="M188" s="150"/>
      <c r="N188" s="151"/>
      <c r="O188" s="151"/>
      <c r="P188" s="152">
        <f>SUM(P189:P198)</f>
        <v>0</v>
      </c>
      <c r="Q188" s="151"/>
      <c r="R188" s="152">
        <f>SUM(R189:R198)</f>
        <v>0</v>
      </c>
      <c r="S188" s="151"/>
      <c r="T188" s="153">
        <f>SUM(T189:T198)</f>
        <v>0</v>
      </c>
      <c r="AR188" s="146" t="s">
        <v>120</v>
      </c>
      <c r="AT188" s="154" t="s">
        <v>73</v>
      </c>
      <c r="AU188" s="154" t="s">
        <v>82</v>
      </c>
      <c r="AY188" s="146" t="s">
        <v>121</v>
      </c>
      <c r="BK188" s="155">
        <f>SUM(BK189:BK198)</f>
        <v>0</v>
      </c>
    </row>
    <row r="189" spans="1:65" s="2" customFormat="1" ht="24" customHeight="1">
      <c r="A189" s="29"/>
      <c r="B189" s="158"/>
      <c r="C189" s="159" t="s">
        <v>338</v>
      </c>
      <c r="D189" s="159" t="s">
        <v>125</v>
      </c>
      <c r="E189" s="160" t="s">
        <v>339</v>
      </c>
      <c r="F189" s="161" t="s">
        <v>340</v>
      </c>
      <c r="G189" s="162" t="s">
        <v>341</v>
      </c>
      <c r="H189" s="163">
        <v>12</v>
      </c>
      <c r="I189" s="164"/>
      <c r="J189" s="165">
        <f t="shared" ref="J189:J198" si="30">ROUND(I189*H189,2)</f>
        <v>0</v>
      </c>
      <c r="K189" s="166"/>
      <c r="L189" s="30"/>
      <c r="M189" s="167" t="s">
        <v>1</v>
      </c>
      <c r="N189" s="168" t="s">
        <v>40</v>
      </c>
      <c r="O189" s="55"/>
      <c r="P189" s="169">
        <f t="shared" ref="P189:P198" si="31">O189*H189</f>
        <v>0</v>
      </c>
      <c r="Q189" s="169">
        <v>0</v>
      </c>
      <c r="R189" s="169">
        <f t="shared" ref="R189:R198" si="32">Q189*H189</f>
        <v>0</v>
      </c>
      <c r="S189" s="169">
        <v>0</v>
      </c>
      <c r="T189" s="170">
        <f t="shared" ref="T189:T198" si="33"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1" t="s">
        <v>129</v>
      </c>
      <c r="AT189" s="171" t="s">
        <v>125</v>
      </c>
      <c r="AU189" s="171" t="s">
        <v>120</v>
      </c>
      <c r="AY189" s="14" t="s">
        <v>121</v>
      </c>
      <c r="BE189" s="172">
        <f t="shared" ref="BE189:BE198" si="34">IF(N189="základná",J189,0)</f>
        <v>0</v>
      </c>
      <c r="BF189" s="172">
        <f t="shared" ref="BF189:BF198" si="35">IF(N189="znížená",J189,0)</f>
        <v>0</v>
      </c>
      <c r="BG189" s="172">
        <f t="shared" ref="BG189:BG198" si="36">IF(N189="zákl. prenesená",J189,0)</f>
        <v>0</v>
      </c>
      <c r="BH189" s="172">
        <f t="shared" ref="BH189:BH198" si="37">IF(N189="zníž. prenesená",J189,0)</f>
        <v>0</v>
      </c>
      <c r="BI189" s="172">
        <f t="shared" ref="BI189:BI198" si="38">IF(N189="nulová",J189,0)</f>
        <v>0</v>
      </c>
      <c r="BJ189" s="14" t="s">
        <v>120</v>
      </c>
      <c r="BK189" s="172">
        <f t="shared" ref="BK189:BK198" si="39">ROUND(I189*H189,2)</f>
        <v>0</v>
      </c>
      <c r="BL189" s="14" t="s">
        <v>129</v>
      </c>
      <c r="BM189" s="171" t="s">
        <v>342</v>
      </c>
    </row>
    <row r="190" spans="1:65" s="2" customFormat="1" ht="24" customHeight="1">
      <c r="A190" s="29"/>
      <c r="B190" s="158"/>
      <c r="C190" s="173" t="s">
        <v>343</v>
      </c>
      <c r="D190" s="173" t="s">
        <v>131</v>
      </c>
      <c r="E190" s="174" t="s">
        <v>344</v>
      </c>
      <c r="F190" s="175" t="s">
        <v>345</v>
      </c>
      <c r="G190" s="176" t="s">
        <v>156</v>
      </c>
      <c r="H190" s="177">
        <v>1</v>
      </c>
      <c r="I190" s="178"/>
      <c r="J190" s="179">
        <f t="shared" si="30"/>
        <v>0</v>
      </c>
      <c r="K190" s="180"/>
      <c r="L190" s="181"/>
      <c r="M190" s="182" t="s">
        <v>1</v>
      </c>
      <c r="N190" s="183" t="s">
        <v>40</v>
      </c>
      <c r="O190" s="55"/>
      <c r="P190" s="169">
        <f t="shared" si="31"/>
        <v>0</v>
      </c>
      <c r="Q190" s="169">
        <v>0</v>
      </c>
      <c r="R190" s="169">
        <f t="shared" si="32"/>
        <v>0</v>
      </c>
      <c r="S190" s="169">
        <v>0</v>
      </c>
      <c r="T190" s="170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1" t="s">
        <v>134</v>
      </c>
      <c r="AT190" s="171" t="s">
        <v>131</v>
      </c>
      <c r="AU190" s="171" t="s">
        <v>120</v>
      </c>
      <c r="AY190" s="14" t="s">
        <v>121</v>
      </c>
      <c r="BE190" s="172">
        <f t="shared" si="34"/>
        <v>0</v>
      </c>
      <c r="BF190" s="172">
        <f t="shared" si="35"/>
        <v>0</v>
      </c>
      <c r="BG190" s="172">
        <f t="shared" si="36"/>
        <v>0</v>
      </c>
      <c r="BH190" s="172">
        <f t="shared" si="37"/>
        <v>0</v>
      </c>
      <c r="BI190" s="172">
        <f t="shared" si="38"/>
        <v>0</v>
      </c>
      <c r="BJ190" s="14" t="s">
        <v>120</v>
      </c>
      <c r="BK190" s="172">
        <f t="shared" si="39"/>
        <v>0</v>
      </c>
      <c r="BL190" s="14" t="s">
        <v>129</v>
      </c>
      <c r="BM190" s="171" t="s">
        <v>346</v>
      </c>
    </row>
    <row r="191" spans="1:65" s="2" customFormat="1" ht="24" customHeight="1">
      <c r="A191" s="29"/>
      <c r="B191" s="158"/>
      <c r="C191" s="173" t="s">
        <v>273</v>
      </c>
      <c r="D191" s="173" t="s">
        <v>131</v>
      </c>
      <c r="E191" s="174" t="s">
        <v>347</v>
      </c>
      <c r="F191" s="175" t="s">
        <v>348</v>
      </c>
      <c r="G191" s="176" t="s">
        <v>156</v>
      </c>
      <c r="H191" s="177">
        <v>2</v>
      </c>
      <c r="I191" s="178"/>
      <c r="J191" s="179">
        <f t="shared" si="30"/>
        <v>0</v>
      </c>
      <c r="K191" s="180"/>
      <c r="L191" s="181"/>
      <c r="M191" s="182" t="s">
        <v>1</v>
      </c>
      <c r="N191" s="183" t="s">
        <v>40</v>
      </c>
      <c r="O191" s="55"/>
      <c r="P191" s="169">
        <f t="shared" si="31"/>
        <v>0</v>
      </c>
      <c r="Q191" s="169">
        <v>0</v>
      </c>
      <c r="R191" s="169">
        <f t="shared" si="32"/>
        <v>0</v>
      </c>
      <c r="S191" s="169">
        <v>0</v>
      </c>
      <c r="T191" s="170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1" t="s">
        <v>134</v>
      </c>
      <c r="AT191" s="171" t="s">
        <v>131</v>
      </c>
      <c r="AU191" s="171" t="s">
        <v>120</v>
      </c>
      <c r="AY191" s="14" t="s">
        <v>121</v>
      </c>
      <c r="BE191" s="172">
        <f t="shared" si="34"/>
        <v>0</v>
      </c>
      <c r="BF191" s="172">
        <f t="shared" si="35"/>
        <v>0</v>
      </c>
      <c r="BG191" s="172">
        <f t="shared" si="36"/>
        <v>0</v>
      </c>
      <c r="BH191" s="172">
        <f t="shared" si="37"/>
        <v>0</v>
      </c>
      <c r="BI191" s="172">
        <f t="shared" si="38"/>
        <v>0</v>
      </c>
      <c r="BJ191" s="14" t="s">
        <v>120</v>
      </c>
      <c r="BK191" s="172">
        <f t="shared" si="39"/>
        <v>0</v>
      </c>
      <c r="BL191" s="14" t="s">
        <v>129</v>
      </c>
      <c r="BM191" s="171" t="s">
        <v>349</v>
      </c>
    </row>
    <row r="192" spans="1:65" s="2" customFormat="1" ht="24" customHeight="1">
      <c r="A192" s="29"/>
      <c r="B192" s="158"/>
      <c r="C192" s="173" t="s">
        <v>350</v>
      </c>
      <c r="D192" s="173" t="s">
        <v>131</v>
      </c>
      <c r="E192" s="174" t="s">
        <v>351</v>
      </c>
      <c r="F192" s="175" t="s">
        <v>352</v>
      </c>
      <c r="G192" s="176" t="s">
        <v>156</v>
      </c>
      <c r="H192" s="177">
        <v>1</v>
      </c>
      <c r="I192" s="178"/>
      <c r="J192" s="179">
        <f t="shared" si="30"/>
        <v>0</v>
      </c>
      <c r="K192" s="180"/>
      <c r="L192" s="181"/>
      <c r="M192" s="182" t="s">
        <v>1</v>
      </c>
      <c r="N192" s="183" t="s">
        <v>40</v>
      </c>
      <c r="O192" s="55"/>
      <c r="P192" s="169">
        <f t="shared" si="31"/>
        <v>0</v>
      </c>
      <c r="Q192" s="169">
        <v>0</v>
      </c>
      <c r="R192" s="169">
        <f t="shared" si="32"/>
        <v>0</v>
      </c>
      <c r="S192" s="169">
        <v>0</v>
      </c>
      <c r="T192" s="170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1" t="s">
        <v>134</v>
      </c>
      <c r="AT192" s="171" t="s">
        <v>131</v>
      </c>
      <c r="AU192" s="171" t="s">
        <v>120</v>
      </c>
      <c r="AY192" s="14" t="s">
        <v>121</v>
      </c>
      <c r="BE192" s="172">
        <f t="shared" si="34"/>
        <v>0</v>
      </c>
      <c r="BF192" s="172">
        <f t="shared" si="35"/>
        <v>0</v>
      </c>
      <c r="BG192" s="172">
        <f t="shared" si="36"/>
        <v>0</v>
      </c>
      <c r="BH192" s="172">
        <f t="shared" si="37"/>
        <v>0</v>
      </c>
      <c r="BI192" s="172">
        <f t="shared" si="38"/>
        <v>0</v>
      </c>
      <c r="BJ192" s="14" t="s">
        <v>120</v>
      </c>
      <c r="BK192" s="172">
        <f t="shared" si="39"/>
        <v>0</v>
      </c>
      <c r="BL192" s="14" t="s">
        <v>129</v>
      </c>
      <c r="BM192" s="171" t="s">
        <v>353</v>
      </c>
    </row>
    <row r="193" spans="1:65" s="2" customFormat="1" ht="24" customHeight="1">
      <c r="A193" s="29"/>
      <c r="B193" s="158"/>
      <c r="C193" s="173" t="s">
        <v>276</v>
      </c>
      <c r="D193" s="173" t="s">
        <v>131</v>
      </c>
      <c r="E193" s="174" t="s">
        <v>354</v>
      </c>
      <c r="F193" s="175" t="s">
        <v>355</v>
      </c>
      <c r="G193" s="176" t="s">
        <v>156</v>
      </c>
      <c r="H193" s="177">
        <v>1</v>
      </c>
      <c r="I193" s="178"/>
      <c r="J193" s="179">
        <f t="shared" si="30"/>
        <v>0</v>
      </c>
      <c r="K193" s="180"/>
      <c r="L193" s="181"/>
      <c r="M193" s="182" t="s">
        <v>1</v>
      </c>
      <c r="N193" s="183" t="s">
        <v>40</v>
      </c>
      <c r="O193" s="55"/>
      <c r="P193" s="169">
        <f t="shared" si="31"/>
        <v>0</v>
      </c>
      <c r="Q193" s="169">
        <v>0</v>
      </c>
      <c r="R193" s="169">
        <f t="shared" si="32"/>
        <v>0</v>
      </c>
      <c r="S193" s="169">
        <v>0</v>
      </c>
      <c r="T193" s="170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1" t="s">
        <v>134</v>
      </c>
      <c r="AT193" s="171" t="s">
        <v>131</v>
      </c>
      <c r="AU193" s="171" t="s">
        <v>120</v>
      </c>
      <c r="AY193" s="14" t="s">
        <v>121</v>
      </c>
      <c r="BE193" s="172">
        <f t="shared" si="34"/>
        <v>0</v>
      </c>
      <c r="BF193" s="172">
        <f t="shared" si="35"/>
        <v>0</v>
      </c>
      <c r="BG193" s="172">
        <f t="shared" si="36"/>
        <v>0</v>
      </c>
      <c r="BH193" s="172">
        <f t="shared" si="37"/>
        <v>0</v>
      </c>
      <c r="BI193" s="172">
        <f t="shared" si="38"/>
        <v>0</v>
      </c>
      <c r="BJ193" s="14" t="s">
        <v>120</v>
      </c>
      <c r="BK193" s="172">
        <f t="shared" si="39"/>
        <v>0</v>
      </c>
      <c r="BL193" s="14" t="s">
        <v>129</v>
      </c>
      <c r="BM193" s="171" t="s">
        <v>356</v>
      </c>
    </row>
    <row r="194" spans="1:65" s="2" customFormat="1" ht="24" customHeight="1">
      <c r="A194" s="29"/>
      <c r="B194" s="158"/>
      <c r="C194" s="173" t="s">
        <v>357</v>
      </c>
      <c r="D194" s="173" t="s">
        <v>131</v>
      </c>
      <c r="E194" s="174" t="s">
        <v>358</v>
      </c>
      <c r="F194" s="175" t="s">
        <v>359</v>
      </c>
      <c r="G194" s="176" t="s">
        <v>156</v>
      </c>
      <c r="H194" s="177">
        <v>1</v>
      </c>
      <c r="I194" s="178"/>
      <c r="J194" s="179">
        <f t="shared" si="30"/>
        <v>0</v>
      </c>
      <c r="K194" s="180"/>
      <c r="L194" s="181"/>
      <c r="M194" s="182" t="s">
        <v>1</v>
      </c>
      <c r="N194" s="183" t="s">
        <v>40</v>
      </c>
      <c r="O194" s="55"/>
      <c r="P194" s="169">
        <f t="shared" si="31"/>
        <v>0</v>
      </c>
      <c r="Q194" s="169">
        <v>0</v>
      </c>
      <c r="R194" s="169">
        <f t="shared" si="32"/>
        <v>0</v>
      </c>
      <c r="S194" s="169">
        <v>0</v>
      </c>
      <c r="T194" s="170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1" t="s">
        <v>134</v>
      </c>
      <c r="AT194" s="171" t="s">
        <v>131</v>
      </c>
      <c r="AU194" s="171" t="s">
        <v>120</v>
      </c>
      <c r="AY194" s="14" t="s">
        <v>121</v>
      </c>
      <c r="BE194" s="172">
        <f t="shared" si="34"/>
        <v>0</v>
      </c>
      <c r="BF194" s="172">
        <f t="shared" si="35"/>
        <v>0</v>
      </c>
      <c r="BG194" s="172">
        <f t="shared" si="36"/>
        <v>0</v>
      </c>
      <c r="BH194" s="172">
        <f t="shared" si="37"/>
        <v>0</v>
      </c>
      <c r="BI194" s="172">
        <f t="shared" si="38"/>
        <v>0</v>
      </c>
      <c r="BJ194" s="14" t="s">
        <v>120</v>
      </c>
      <c r="BK194" s="172">
        <f t="shared" si="39"/>
        <v>0</v>
      </c>
      <c r="BL194" s="14" t="s">
        <v>129</v>
      </c>
      <c r="BM194" s="171" t="s">
        <v>360</v>
      </c>
    </row>
    <row r="195" spans="1:65" s="2" customFormat="1" ht="24" customHeight="1">
      <c r="A195" s="29"/>
      <c r="B195" s="158"/>
      <c r="C195" s="173" t="s">
        <v>280</v>
      </c>
      <c r="D195" s="173" t="s">
        <v>131</v>
      </c>
      <c r="E195" s="174" t="s">
        <v>361</v>
      </c>
      <c r="F195" s="175" t="s">
        <v>362</v>
      </c>
      <c r="G195" s="176" t="s">
        <v>156</v>
      </c>
      <c r="H195" s="177">
        <v>6</v>
      </c>
      <c r="I195" s="178"/>
      <c r="J195" s="179">
        <f t="shared" si="30"/>
        <v>0</v>
      </c>
      <c r="K195" s="180"/>
      <c r="L195" s="181"/>
      <c r="M195" s="182" t="s">
        <v>1</v>
      </c>
      <c r="N195" s="183" t="s">
        <v>40</v>
      </c>
      <c r="O195" s="55"/>
      <c r="P195" s="169">
        <f t="shared" si="31"/>
        <v>0</v>
      </c>
      <c r="Q195" s="169">
        <v>0</v>
      </c>
      <c r="R195" s="169">
        <f t="shared" si="32"/>
        <v>0</v>
      </c>
      <c r="S195" s="169">
        <v>0</v>
      </c>
      <c r="T195" s="170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1" t="s">
        <v>134</v>
      </c>
      <c r="AT195" s="171" t="s">
        <v>131</v>
      </c>
      <c r="AU195" s="171" t="s">
        <v>120</v>
      </c>
      <c r="AY195" s="14" t="s">
        <v>121</v>
      </c>
      <c r="BE195" s="172">
        <f t="shared" si="34"/>
        <v>0</v>
      </c>
      <c r="BF195" s="172">
        <f t="shared" si="35"/>
        <v>0</v>
      </c>
      <c r="BG195" s="172">
        <f t="shared" si="36"/>
        <v>0</v>
      </c>
      <c r="BH195" s="172">
        <f t="shared" si="37"/>
        <v>0</v>
      </c>
      <c r="BI195" s="172">
        <f t="shared" si="38"/>
        <v>0</v>
      </c>
      <c r="BJ195" s="14" t="s">
        <v>120</v>
      </c>
      <c r="BK195" s="172">
        <f t="shared" si="39"/>
        <v>0</v>
      </c>
      <c r="BL195" s="14" t="s">
        <v>129</v>
      </c>
      <c r="BM195" s="171" t="s">
        <v>363</v>
      </c>
    </row>
    <row r="196" spans="1:65" s="2" customFormat="1" ht="16.5" customHeight="1">
      <c r="A196" s="29"/>
      <c r="B196" s="158"/>
      <c r="C196" s="173" t="s">
        <v>364</v>
      </c>
      <c r="D196" s="173" t="s">
        <v>131</v>
      </c>
      <c r="E196" s="174" t="s">
        <v>365</v>
      </c>
      <c r="F196" s="175" t="s">
        <v>366</v>
      </c>
      <c r="G196" s="176" t="s">
        <v>156</v>
      </c>
      <c r="H196" s="177">
        <v>12</v>
      </c>
      <c r="I196" s="178"/>
      <c r="J196" s="179">
        <f t="shared" si="30"/>
        <v>0</v>
      </c>
      <c r="K196" s="180"/>
      <c r="L196" s="181"/>
      <c r="M196" s="182" t="s">
        <v>1</v>
      </c>
      <c r="N196" s="183" t="s">
        <v>40</v>
      </c>
      <c r="O196" s="55"/>
      <c r="P196" s="169">
        <f t="shared" si="31"/>
        <v>0</v>
      </c>
      <c r="Q196" s="169">
        <v>0</v>
      </c>
      <c r="R196" s="169">
        <f t="shared" si="32"/>
        <v>0</v>
      </c>
      <c r="S196" s="169">
        <v>0</v>
      </c>
      <c r="T196" s="170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1" t="s">
        <v>134</v>
      </c>
      <c r="AT196" s="171" t="s">
        <v>131</v>
      </c>
      <c r="AU196" s="171" t="s">
        <v>120</v>
      </c>
      <c r="AY196" s="14" t="s">
        <v>121</v>
      </c>
      <c r="BE196" s="172">
        <f t="shared" si="34"/>
        <v>0</v>
      </c>
      <c r="BF196" s="172">
        <f t="shared" si="35"/>
        <v>0</v>
      </c>
      <c r="BG196" s="172">
        <f t="shared" si="36"/>
        <v>0</v>
      </c>
      <c r="BH196" s="172">
        <f t="shared" si="37"/>
        <v>0</v>
      </c>
      <c r="BI196" s="172">
        <f t="shared" si="38"/>
        <v>0</v>
      </c>
      <c r="BJ196" s="14" t="s">
        <v>120</v>
      </c>
      <c r="BK196" s="172">
        <f t="shared" si="39"/>
        <v>0</v>
      </c>
      <c r="BL196" s="14" t="s">
        <v>129</v>
      </c>
      <c r="BM196" s="171" t="s">
        <v>367</v>
      </c>
    </row>
    <row r="197" spans="1:65" s="2" customFormat="1" ht="16.5" customHeight="1">
      <c r="A197" s="29"/>
      <c r="B197" s="158"/>
      <c r="C197" s="159" t="s">
        <v>368</v>
      </c>
      <c r="D197" s="159" t="s">
        <v>125</v>
      </c>
      <c r="E197" s="160" t="s">
        <v>369</v>
      </c>
      <c r="F197" s="161" t="s">
        <v>370</v>
      </c>
      <c r="G197" s="162" t="s">
        <v>341</v>
      </c>
      <c r="H197" s="163">
        <v>12</v>
      </c>
      <c r="I197" s="164"/>
      <c r="J197" s="165">
        <f t="shared" si="30"/>
        <v>0</v>
      </c>
      <c r="K197" s="166"/>
      <c r="L197" s="30"/>
      <c r="M197" s="167" t="s">
        <v>1</v>
      </c>
      <c r="N197" s="168" t="s">
        <v>40</v>
      </c>
      <c r="O197" s="55"/>
      <c r="P197" s="169">
        <f t="shared" si="31"/>
        <v>0</v>
      </c>
      <c r="Q197" s="169">
        <v>0</v>
      </c>
      <c r="R197" s="169">
        <f t="shared" si="32"/>
        <v>0</v>
      </c>
      <c r="S197" s="169">
        <v>0</v>
      </c>
      <c r="T197" s="170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1" t="s">
        <v>129</v>
      </c>
      <c r="AT197" s="171" t="s">
        <v>125</v>
      </c>
      <c r="AU197" s="171" t="s">
        <v>120</v>
      </c>
      <c r="AY197" s="14" t="s">
        <v>121</v>
      </c>
      <c r="BE197" s="172">
        <f t="shared" si="34"/>
        <v>0</v>
      </c>
      <c r="BF197" s="172">
        <f t="shared" si="35"/>
        <v>0</v>
      </c>
      <c r="BG197" s="172">
        <f t="shared" si="36"/>
        <v>0</v>
      </c>
      <c r="BH197" s="172">
        <f t="shared" si="37"/>
        <v>0</v>
      </c>
      <c r="BI197" s="172">
        <f t="shared" si="38"/>
        <v>0</v>
      </c>
      <c r="BJ197" s="14" t="s">
        <v>120</v>
      </c>
      <c r="BK197" s="172">
        <f t="shared" si="39"/>
        <v>0</v>
      </c>
      <c r="BL197" s="14" t="s">
        <v>129</v>
      </c>
      <c r="BM197" s="171" t="s">
        <v>371</v>
      </c>
    </row>
    <row r="198" spans="1:65" s="2" customFormat="1" ht="24" customHeight="1">
      <c r="A198" s="29"/>
      <c r="B198" s="158"/>
      <c r="C198" s="159" t="s">
        <v>230</v>
      </c>
      <c r="D198" s="159" t="s">
        <v>125</v>
      </c>
      <c r="E198" s="160" t="s">
        <v>372</v>
      </c>
      <c r="F198" s="161" t="s">
        <v>373</v>
      </c>
      <c r="G198" s="162" t="s">
        <v>187</v>
      </c>
      <c r="H198" s="184"/>
      <c r="I198" s="164"/>
      <c r="J198" s="165">
        <f t="shared" si="30"/>
        <v>0</v>
      </c>
      <c r="K198" s="166"/>
      <c r="L198" s="30"/>
      <c r="M198" s="167" t="s">
        <v>1</v>
      </c>
      <c r="N198" s="168" t="s">
        <v>40</v>
      </c>
      <c r="O198" s="55"/>
      <c r="P198" s="169">
        <f t="shared" si="31"/>
        <v>0</v>
      </c>
      <c r="Q198" s="169">
        <v>0</v>
      </c>
      <c r="R198" s="169">
        <f t="shared" si="32"/>
        <v>0</v>
      </c>
      <c r="S198" s="169">
        <v>0</v>
      </c>
      <c r="T198" s="170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1" t="s">
        <v>129</v>
      </c>
      <c r="AT198" s="171" t="s">
        <v>125</v>
      </c>
      <c r="AU198" s="171" t="s">
        <v>120</v>
      </c>
      <c r="AY198" s="14" t="s">
        <v>121</v>
      </c>
      <c r="BE198" s="172">
        <f t="shared" si="34"/>
        <v>0</v>
      </c>
      <c r="BF198" s="172">
        <f t="shared" si="35"/>
        <v>0</v>
      </c>
      <c r="BG198" s="172">
        <f t="shared" si="36"/>
        <v>0</v>
      </c>
      <c r="BH198" s="172">
        <f t="shared" si="37"/>
        <v>0</v>
      </c>
      <c r="BI198" s="172">
        <f t="shared" si="38"/>
        <v>0</v>
      </c>
      <c r="BJ198" s="14" t="s">
        <v>120</v>
      </c>
      <c r="BK198" s="172">
        <f t="shared" si="39"/>
        <v>0</v>
      </c>
      <c r="BL198" s="14" t="s">
        <v>129</v>
      </c>
      <c r="BM198" s="171" t="s">
        <v>374</v>
      </c>
    </row>
    <row r="199" spans="1:65" s="12" customFormat="1" ht="22.9" customHeight="1">
      <c r="B199" s="145"/>
      <c r="D199" s="146" t="s">
        <v>73</v>
      </c>
      <c r="E199" s="156" t="s">
        <v>375</v>
      </c>
      <c r="F199" s="156" t="s">
        <v>376</v>
      </c>
      <c r="I199" s="148"/>
      <c r="J199" s="157">
        <f>BK199</f>
        <v>0</v>
      </c>
      <c r="L199" s="145"/>
      <c r="M199" s="150"/>
      <c r="N199" s="151"/>
      <c r="O199" s="151"/>
      <c r="P199" s="152">
        <f>SUM(P200:P208)</f>
        <v>0</v>
      </c>
      <c r="Q199" s="151"/>
      <c r="R199" s="152">
        <f>SUM(R200:R208)</f>
        <v>0</v>
      </c>
      <c r="S199" s="151"/>
      <c r="T199" s="153">
        <f>SUM(T200:T208)</f>
        <v>0</v>
      </c>
      <c r="AR199" s="146" t="s">
        <v>120</v>
      </c>
      <c r="AT199" s="154" t="s">
        <v>73</v>
      </c>
      <c r="AU199" s="154" t="s">
        <v>82</v>
      </c>
      <c r="AY199" s="146" t="s">
        <v>121</v>
      </c>
      <c r="BK199" s="155">
        <f>SUM(BK200:BK208)</f>
        <v>0</v>
      </c>
    </row>
    <row r="200" spans="1:65" s="2" customFormat="1" ht="16.5" customHeight="1">
      <c r="A200" s="29"/>
      <c r="B200" s="158"/>
      <c r="C200" s="159" t="s">
        <v>377</v>
      </c>
      <c r="D200" s="159" t="s">
        <v>125</v>
      </c>
      <c r="E200" s="160" t="s">
        <v>378</v>
      </c>
      <c r="F200" s="161" t="s">
        <v>379</v>
      </c>
      <c r="G200" s="162" t="s">
        <v>156</v>
      </c>
      <c r="H200" s="163">
        <v>1</v>
      </c>
      <c r="I200" s="164"/>
      <c r="J200" s="165">
        <f t="shared" ref="J200:J208" si="40">ROUND(I200*H200,2)</f>
        <v>0</v>
      </c>
      <c r="K200" s="166"/>
      <c r="L200" s="30"/>
      <c r="M200" s="167" t="s">
        <v>1</v>
      </c>
      <c r="N200" s="168" t="s">
        <v>40</v>
      </c>
      <c r="O200" s="55"/>
      <c r="P200" s="169">
        <f t="shared" ref="P200:P208" si="41">O200*H200</f>
        <v>0</v>
      </c>
      <c r="Q200" s="169">
        <v>0</v>
      </c>
      <c r="R200" s="169">
        <f t="shared" ref="R200:R208" si="42">Q200*H200</f>
        <v>0</v>
      </c>
      <c r="S200" s="169">
        <v>0</v>
      </c>
      <c r="T200" s="170">
        <f t="shared" ref="T200:T208" si="43"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1" t="s">
        <v>129</v>
      </c>
      <c r="AT200" s="171" t="s">
        <v>125</v>
      </c>
      <c r="AU200" s="171" t="s">
        <v>120</v>
      </c>
      <c r="AY200" s="14" t="s">
        <v>121</v>
      </c>
      <c r="BE200" s="172">
        <f t="shared" ref="BE200:BE208" si="44">IF(N200="základná",J200,0)</f>
        <v>0</v>
      </c>
      <c r="BF200" s="172">
        <f t="shared" ref="BF200:BF208" si="45">IF(N200="znížená",J200,0)</f>
        <v>0</v>
      </c>
      <c r="BG200" s="172">
        <f t="shared" ref="BG200:BG208" si="46">IF(N200="zákl. prenesená",J200,0)</f>
        <v>0</v>
      </c>
      <c r="BH200" s="172">
        <f t="shared" ref="BH200:BH208" si="47">IF(N200="zníž. prenesená",J200,0)</f>
        <v>0</v>
      </c>
      <c r="BI200" s="172">
        <f t="shared" ref="BI200:BI208" si="48">IF(N200="nulová",J200,0)</f>
        <v>0</v>
      </c>
      <c r="BJ200" s="14" t="s">
        <v>120</v>
      </c>
      <c r="BK200" s="172">
        <f t="shared" ref="BK200:BK208" si="49">ROUND(I200*H200,2)</f>
        <v>0</v>
      </c>
      <c r="BL200" s="14" t="s">
        <v>129</v>
      </c>
      <c r="BM200" s="171" t="s">
        <v>380</v>
      </c>
    </row>
    <row r="201" spans="1:65" s="2" customFormat="1" ht="16.5" customHeight="1">
      <c r="A201" s="29"/>
      <c r="B201" s="158"/>
      <c r="C201" s="173" t="s">
        <v>233</v>
      </c>
      <c r="D201" s="173" t="s">
        <v>131</v>
      </c>
      <c r="E201" s="174" t="s">
        <v>381</v>
      </c>
      <c r="F201" s="175" t="s">
        <v>382</v>
      </c>
      <c r="G201" s="176" t="s">
        <v>156</v>
      </c>
      <c r="H201" s="177">
        <v>1</v>
      </c>
      <c r="I201" s="178"/>
      <c r="J201" s="179">
        <f t="shared" si="40"/>
        <v>0</v>
      </c>
      <c r="K201" s="180"/>
      <c r="L201" s="181"/>
      <c r="M201" s="182" t="s">
        <v>1</v>
      </c>
      <c r="N201" s="183" t="s">
        <v>40</v>
      </c>
      <c r="O201" s="55"/>
      <c r="P201" s="169">
        <f t="shared" si="41"/>
        <v>0</v>
      </c>
      <c r="Q201" s="169">
        <v>0</v>
      </c>
      <c r="R201" s="169">
        <f t="shared" si="42"/>
        <v>0</v>
      </c>
      <c r="S201" s="169">
        <v>0</v>
      </c>
      <c r="T201" s="170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1" t="s">
        <v>134</v>
      </c>
      <c r="AT201" s="171" t="s">
        <v>131</v>
      </c>
      <c r="AU201" s="171" t="s">
        <v>120</v>
      </c>
      <c r="AY201" s="14" t="s">
        <v>121</v>
      </c>
      <c r="BE201" s="172">
        <f t="shared" si="44"/>
        <v>0</v>
      </c>
      <c r="BF201" s="172">
        <f t="shared" si="45"/>
        <v>0</v>
      </c>
      <c r="BG201" s="172">
        <f t="shared" si="46"/>
        <v>0</v>
      </c>
      <c r="BH201" s="172">
        <f t="shared" si="47"/>
        <v>0</v>
      </c>
      <c r="BI201" s="172">
        <f t="shared" si="48"/>
        <v>0</v>
      </c>
      <c r="BJ201" s="14" t="s">
        <v>120</v>
      </c>
      <c r="BK201" s="172">
        <f t="shared" si="49"/>
        <v>0</v>
      </c>
      <c r="BL201" s="14" t="s">
        <v>129</v>
      </c>
      <c r="BM201" s="171" t="s">
        <v>383</v>
      </c>
    </row>
    <row r="202" spans="1:65" s="2" customFormat="1" ht="16.5" customHeight="1">
      <c r="A202" s="29"/>
      <c r="B202" s="158"/>
      <c r="C202" s="159" t="s">
        <v>384</v>
      </c>
      <c r="D202" s="159" t="s">
        <v>125</v>
      </c>
      <c r="E202" s="160" t="s">
        <v>385</v>
      </c>
      <c r="F202" s="161" t="s">
        <v>386</v>
      </c>
      <c r="G202" s="162" t="s">
        <v>156</v>
      </c>
      <c r="H202" s="163">
        <v>1</v>
      </c>
      <c r="I202" s="164"/>
      <c r="J202" s="165">
        <f t="shared" si="40"/>
        <v>0</v>
      </c>
      <c r="K202" s="166"/>
      <c r="L202" s="30"/>
      <c r="M202" s="167" t="s">
        <v>1</v>
      </c>
      <c r="N202" s="168" t="s">
        <v>40</v>
      </c>
      <c r="O202" s="55"/>
      <c r="P202" s="169">
        <f t="shared" si="41"/>
        <v>0</v>
      </c>
      <c r="Q202" s="169">
        <v>0</v>
      </c>
      <c r="R202" s="169">
        <f t="shared" si="42"/>
        <v>0</v>
      </c>
      <c r="S202" s="169">
        <v>0</v>
      </c>
      <c r="T202" s="170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1" t="s">
        <v>129</v>
      </c>
      <c r="AT202" s="171" t="s">
        <v>125</v>
      </c>
      <c r="AU202" s="171" t="s">
        <v>120</v>
      </c>
      <c r="AY202" s="14" t="s">
        <v>121</v>
      </c>
      <c r="BE202" s="172">
        <f t="shared" si="44"/>
        <v>0</v>
      </c>
      <c r="BF202" s="172">
        <f t="shared" si="45"/>
        <v>0</v>
      </c>
      <c r="BG202" s="172">
        <f t="shared" si="46"/>
        <v>0</v>
      </c>
      <c r="BH202" s="172">
        <f t="shared" si="47"/>
        <v>0</v>
      </c>
      <c r="BI202" s="172">
        <f t="shared" si="48"/>
        <v>0</v>
      </c>
      <c r="BJ202" s="14" t="s">
        <v>120</v>
      </c>
      <c r="BK202" s="172">
        <f t="shared" si="49"/>
        <v>0</v>
      </c>
      <c r="BL202" s="14" t="s">
        <v>129</v>
      </c>
      <c r="BM202" s="171" t="s">
        <v>387</v>
      </c>
    </row>
    <row r="203" spans="1:65" s="2" customFormat="1" ht="16.5" customHeight="1">
      <c r="A203" s="29"/>
      <c r="B203" s="158"/>
      <c r="C203" s="173" t="s">
        <v>237</v>
      </c>
      <c r="D203" s="173" t="s">
        <v>131</v>
      </c>
      <c r="E203" s="174" t="s">
        <v>388</v>
      </c>
      <c r="F203" s="175" t="s">
        <v>389</v>
      </c>
      <c r="G203" s="176" t="s">
        <v>156</v>
      </c>
      <c r="H203" s="177">
        <v>1</v>
      </c>
      <c r="I203" s="178"/>
      <c r="J203" s="179">
        <f t="shared" si="40"/>
        <v>0</v>
      </c>
      <c r="K203" s="180"/>
      <c r="L203" s="181"/>
      <c r="M203" s="182" t="s">
        <v>1</v>
      </c>
      <c r="N203" s="183" t="s">
        <v>40</v>
      </c>
      <c r="O203" s="55"/>
      <c r="P203" s="169">
        <f t="shared" si="41"/>
        <v>0</v>
      </c>
      <c r="Q203" s="169">
        <v>0</v>
      </c>
      <c r="R203" s="169">
        <f t="shared" si="42"/>
        <v>0</v>
      </c>
      <c r="S203" s="169">
        <v>0</v>
      </c>
      <c r="T203" s="170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1" t="s">
        <v>134</v>
      </c>
      <c r="AT203" s="171" t="s">
        <v>131</v>
      </c>
      <c r="AU203" s="171" t="s">
        <v>120</v>
      </c>
      <c r="AY203" s="14" t="s">
        <v>121</v>
      </c>
      <c r="BE203" s="172">
        <f t="shared" si="44"/>
        <v>0</v>
      </c>
      <c r="BF203" s="172">
        <f t="shared" si="45"/>
        <v>0</v>
      </c>
      <c r="BG203" s="172">
        <f t="shared" si="46"/>
        <v>0</v>
      </c>
      <c r="BH203" s="172">
        <f t="shared" si="47"/>
        <v>0</v>
      </c>
      <c r="BI203" s="172">
        <f t="shared" si="48"/>
        <v>0</v>
      </c>
      <c r="BJ203" s="14" t="s">
        <v>120</v>
      </c>
      <c r="BK203" s="172">
        <f t="shared" si="49"/>
        <v>0</v>
      </c>
      <c r="BL203" s="14" t="s">
        <v>129</v>
      </c>
      <c r="BM203" s="171" t="s">
        <v>390</v>
      </c>
    </row>
    <row r="204" spans="1:65" s="2" customFormat="1" ht="24" customHeight="1">
      <c r="A204" s="29"/>
      <c r="B204" s="158"/>
      <c r="C204" s="159" t="s">
        <v>391</v>
      </c>
      <c r="D204" s="159" t="s">
        <v>125</v>
      </c>
      <c r="E204" s="160" t="s">
        <v>392</v>
      </c>
      <c r="F204" s="161" t="s">
        <v>393</v>
      </c>
      <c r="G204" s="162" t="s">
        <v>152</v>
      </c>
      <c r="H204" s="163">
        <v>1</v>
      </c>
      <c r="I204" s="164"/>
      <c r="J204" s="165">
        <f t="shared" si="40"/>
        <v>0</v>
      </c>
      <c r="K204" s="166"/>
      <c r="L204" s="30"/>
      <c r="M204" s="167" t="s">
        <v>1</v>
      </c>
      <c r="N204" s="168" t="s">
        <v>40</v>
      </c>
      <c r="O204" s="55"/>
      <c r="P204" s="169">
        <f t="shared" si="41"/>
        <v>0</v>
      </c>
      <c r="Q204" s="169">
        <v>0</v>
      </c>
      <c r="R204" s="169">
        <f t="shared" si="42"/>
        <v>0</v>
      </c>
      <c r="S204" s="169">
        <v>0</v>
      </c>
      <c r="T204" s="170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1" t="s">
        <v>129</v>
      </c>
      <c r="AT204" s="171" t="s">
        <v>125</v>
      </c>
      <c r="AU204" s="171" t="s">
        <v>120</v>
      </c>
      <c r="AY204" s="14" t="s">
        <v>121</v>
      </c>
      <c r="BE204" s="172">
        <f t="shared" si="44"/>
        <v>0</v>
      </c>
      <c r="BF204" s="172">
        <f t="shared" si="45"/>
        <v>0</v>
      </c>
      <c r="BG204" s="172">
        <f t="shared" si="46"/>
        <v>0</v>
      </c>
      <c r="BH204" s="172">
        <f t="shared" si="47"/>
        <v>0</v>
      </c>
      <c r="BI204" s="172">
        <f t="shared" si="48"/>
        <v>0</v>
      </c>
      <c r="BJ204" s="14" t="s">
        <v>120</v>
      </c>
      <c r="BK204" s="172">
        <f t="shared" si="49"/>
        <v>0</v>
      </c>
      <c r="BL204" s="14" t="s">
        <v>129</v>
      </c>
      <c r="BM204" s="171" t="s">
        <v>394</v>
      </c>
    </row>
    <row r="205" spans="1:65" s="2" customFormat="1" ht="24" customHeight="1">
      <c r="A205" s="29"/>
      <c r="B205" s="158"/>
      <c r="C205" s="159" t="s">
        <v>241</v>
      </c>
      <c r="D205" s="159" t="s">
        <v>125</v>
      </c>
      <c r="E205" s="160" t="s">
        <v>395</v>
      </c>
      <c r="F205" s="161" t="s">
        <v>396</v>
      </c>
      <c r="G205" s="162" t="s">
        <v>152</v>
      </c>
      <c r="H205" s="163">
        <v>1</v>
      </c>
      <c r="I205" s="164"/>
      <c r="J205" s="165">
        <f t="shared" si="40"/>
        <v>0</v>
      </c>
      <c r="K205" s="166"/>
      <c r="L205" s="30"/>
      <c r="M205" s="167" t="s">
        <v>1</v>
      </c>
      <c r="N205" s="168" t="s">
        <v>40</v>
      </c>
      <c r="O205" s="55"/>
      <c r="P205" s="169">
        <f t="shared" si="41"/>
        <v>0</v>
      </c>
      <c r="Q205" s="169">
        <v>0</v>
      </c>
      <c r="R205" s="169">
        <f t="shared" si="42"/>
        <v>0</v>
      </c>
      <c r="S205" s="169">
        <v>0</v>
      </c>
      <c r="T205" s="170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1" t="s">
        <v>129</v>
      </c>
      <c r="AT205" s="171" t="s">
        <v>125</v>
      </c>
      <c r="AU205" s="171" t="s">
        <v>120</v>
      </c>
      <c r="AY205" s="14" t="s">
        <v>121</v>
      </c>
      <c r="BE205" s="172">
        <f t="shared" si="44"/>
        <v>0</v>
      </c>
      <c r="BF205" s="172">
        <f t="shared" si="45"/>
        <v>0</v>
      </c>
      <c r="BG205" s="172">
        <f t="shared" si="46"/>
        <v>0</v>
      </c>
      <c r="BH205" s="172">
        <f t="shared" si="47"/>
        <v>0</v>
      </c>
      <c r="BI205" s="172">
        <f t="shared" si="48"/>
        <v>0</v>
      </c>
      <c r="BJ205" s="14" t="s">
        <v>120</v>
      </c>
      <c r="BK205" s="172">
        <f t="shared" si="49"/>
        <v>0</v>
      </c>
      <c r="BL205" s="14" t="s">
        <v>129</v>
      </c>
      <c r="BM205" s="171" t="s">
        <v>397</v>
      </c>
    </row>
    <row r="206" spans="1:65" s="2" customFormat="1" ht="16.5" customHeight="1">
      <c r="A206" s="29"/>
      <c r="B206" s="158"/>
      <c r="C206" s="173" t="s">
        <v>398</v>
      </c>
      <c r="D206" s="173" t="s">
        <v>131</v>
      </c>
      <c r="E206" s="174" t="s">
        <v>399</v>
      </c>
      <c r="F206" s="175" t="s">
        <v>400</v>
      </c>
      <c r="G206" s="176" t="s">
        <v>156</v>
      </c>
      <c r="H206" s="177">
        <v>1</v>
      </c>
      <c r="I206" s="178"/>
      <c r="J206" s="179">
        <f t="shared" si="40"/>
        <v>0</v>
      </c>
      <c r="K206" s="180"/>
      <c r="L206" s="181"/>
      <c r="M206" s="182" t="s">
        <v>1</v>
      </c>
      <c r="N206" s="183" t="s">
        <v>40</v>
      </c>
      <c r="O206" s="55"/>
      <c r="P206" s="169">
        <f t="shared" si="41"/>
        <v>0</v>
      </c>
      <c r="Q206" s="169">
        <v>0</v>
      </c>
      <c r="R206" s="169">
        <f t="shared" si="42"/>
        <v>0</v>
      </c>
      <c r="S206" s="169">
        <v>0</v>
      </c>
      <c r="T206" s="170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1" t="s">
        <v>134</v>
      </c>
      <c r="AT206" s="171" t="s">
        <v>131</v>
      </c>
      <c r="AU206" s="171" t="s">
        <v>120</v>
      </c>
      <c r="AY206" s="14" t="s">
        <v>121</v>
      </c>
      <c r="BE206" s="172">
        <f t="shared" si="44"/>
        <v>0</v>
      </c>
      <c r="BF206" s="172">
        <f t="shared" si="45"/>
        <v>0</v>
      </c>
      <c r="BG206" s="172">
        <f t="shared" si="46"/>
        <v>0</v>
      </c>
      <c r="BH206" s="172">
        <f t="shared" si="47"/>
        <v>0</v>
      </c>
      <c r="BI206" s="172">
        <f t="shared" si="48"/>
        <v>0</v>
      </c>
      <c r="BJ206" s="14" t="s">
        <v>120</v>
      </c>
      <c r="BK206" s="172">
        <f t="shared" si="49"/>
        <v>0</v>
      </c>
      <c r="BL206" s="14" t="s">
        <v>129</v>
      </c>
      <c r="BM206" s="171" t="s">
        <v>401</v>
      </c>
    </row>
    <row r="207" spans="1:65" s="2" customFormat="1" ht="16.5" customHeight="1">
      <c r="A207" s="29"/>
      <c r="B207" s="158"/>
      <c r="C207" s="173" t="s">
        <v>250</v>
      </c>
      <c r="D207" s="173" t="s">
        <v>131</v>
      </c>
      <c r="E207" s="174" t="s">
        <v>402</v>
      </c>
      <c r="F207" s="175" t="s">
        <v>403</v>
      </c>
      <c r="G207" s="176" t="s">
        <v>404</v>
      </c>
      <c r="H207" s="177">
        <v>250</v>
      </c>
      <c r="I207" s="178"/>
      <c r="J207" s="179">
        <f t="shared" si="40"/>
        <v>0</v>
      </c>
      <c r="K207" s="180"/>
      <c r="L207" s="181"/>
      <c r="M207" s="182" t="s">
        <v>1</v>
      </c>
      <c r="N207" s="183" t="s">
        <v>40</v>
      </c>
      <c r="O207" s="55"/>
      <c r="P207" s="169">
        <f t="shared" si="41"/>
        <v>0</v>
      </c>
      <c r="Q207" s="169">
        <v>0</v>
      </c>
      <c r="R207" s="169">
        <f t="shared" si="42"/>
        <v>0</v>
      </c>
      <c r="S207" s="169">
        <v>0</v>
      </c>
      <c r="T207" s="170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1" t="s">
        <v>134</v>
      </c>
      <c r="AT207" s="171" t="s">
        <v>131</v>
      </c>
      <c r="AU207" s="171" t="s">
        <v>120</v>
      </c>
      <c r="AY207" s="14" t="s">
        <v>121</v>
      </c>
      <c r="BE207" s="172">
        <f t="shared" si="44"/>
        <v>0</v>
      </c>
      <c r="BF207" s="172">
        <f t="shared" si="45"/>
        <v>0</v>
      </c>
      <c r="BG207" s="172">
        <f t="shared" si="46"/>
        <v>0</v>
      </c>
      <c r="BH207" s="172">
        <f t="shared" si="47"/>
        <v>0</v>
      </c>
      <c r="BI207" s="172">
        <f t="shared" si="48"/>
        <v>0</v>
      </c>
      <c r="BJ207" s="14" t="s">
        <v>120</v>
      </c>
      <c r="BK207" s="172">
        <f t="shared" si="49"/>
        <v>0</v>
      </c>
      <c r="BL207" s="14" t="s">
        <v>129</v>
      </c>
      <c r="BM207" s="171" t="s">
        <v>405</v>
      </c>
    </row>
    <row r="208" spans="1:65" s="2" customFormat="1" ht="16.5" customHeight="1">
      <c r="A208" s="29"/>
      <c r="B208" s="158"/>
      <c r="C208" s="159" t="s">
        <v>246</v>
      </c>
      <c r="D208" s="159" t="s">
        <v>125</v>
      </c>
      <c r="E208" s="160" t="s">
        <v>406</v>
      </c>
      <c r="F208" s="161" t="s">
        <v>407</v>
      </c>
      <c r="G208" s="162" t="s">
        <v>187</v>
      </c>
      <c r="H208" s="184"/>
      <c r="I208" s="164"/>
      <c r="J208" s="165">
        <f t="shared" si="40"/>
        <v>0</v>
      </c>
      <c r="K208" s="166"/>
      <c r="L208" s="30"/>
      <c r="M208" s="167" t="s">
        <v>1</v>
      </c>
      <c r="N208" s="168" t="s">
        <v>40</v>
      </c>
      <c r="O208" s="55"/>
      <c r="P208" s="169">
        <f t="shared" si="41"/>
        <v>0</v>
      </c>
      <c r="Q208" s="169">
        <v>0</v>
      </c>
      <c r="R208" s="169">
        <f t="shared" si="42"/>
        <v>0</v>
      </c>
      <c r="S208" s="169">
        <v>0</v>
      </c>
      <c r="T208" s="170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1" t="s">
        <v>129</v>
      </c>
      <c r="AT208" s="171" t="s">
        <v>125</v>
      </c>
      <c r="AU208" s="171" t="s">
        <v>120</v>
      </c>
      <c r="AY208" s="14" t="s">
        <v>121</v>
      </c>
      <c r="BE208" s="172">
        <f t="shared" si="44"/>
        <v>0</v>
      </c>
      <c r="BF208" s="172">
        <f t="shared" si="45"/>
        <v>0</v>
      </c>
      <c r="BG208" s="172">
        <f t="shared" si="46"/>
        <v>0</v>
      </c>
      <c r="BH208" s="172">
        <f t="shared" si="47"/>
        <v>0</v>
      </c>
      <c r="BI208" s="172">
        <f t="shared" si="48"/>
        <v>0</v>
      </c>
      <c r="BJ208" s="14" t="s">
        <v>120</v>
      </c>
      <c r="BK208" s="172">
        <f t="shared" si="49"/>
        <v>0</v>
      </c>
      <c r="BL208" s="14" t="s">
        <v>129</v>
      </c>
      <c r="BM208" s="171" t="s">
        <v>408</v>
      </c>
    </row>
    <row r="209" spans="1:65" s="12" customFormat="1" ht="22.9" customHeight="1">
      <c r="B209" s="145"/>
      <c r="D209" s="146" t="s">
        <v>73</v>
      </c>
      <c r="E209" s="156" t="s">
        <v>409</v>
      </c>
      <c r="F209" s="156" t="s">
        <v>410</v>
      </c>
      <c r="I209" s="148"/>
      <c r="J209" s="157">
        <f>BK209</f>
        <v>0</v>
      </c>
      <c r="L209" s="145"/>
      <c r="M209" s="150"/>
      <c r="N209" s="151"/>
      <c r="O209" s="151"/>
      <c r="P209" s="152">
        <f>P210</f>
        <v>0</v>
      </c>
      <c r="Q209" s="151"/>
      <c r="R209" s="152">
        <f>R210</f>
        <v>0</v>
      </c>
      <c r="S209" s="151"/>
      <c r="T209" s="153">
        <f>T210</f>
        <v>0</v>
      </c>
      <c r="AR209" s="146" t="s">
        <v>120</v>
      </c>
      <c r="AT209" s="154" t="s">
        <v>73</v>
      </c>
      <c r="AU209" s="154" t="s">
        <v>82</v>
      </c>
      <c r="AY209" s="146" t="s">
        <v>121</v>
      </c>
      <c r="BK209" s="155">
        <f>BK210</f>
        <v>0</v>
      </c>
    </row>
    <row r="210" spans="1:65" s="2" customFormat="1" ht="36" customHeight="1">
      <c r="A210" s="29"/>
      <c r="B210" s="158"/>
      <c r="C210" s="159" t="s">
        <v>411</v>
      </c>
      <c r="D210" s="159" t="s">
        <v>125</v>
      </c>
      <c r="E210" s="160" t="s">
        <v>412</v>
      </c>
      <c r="F210" s="161" t="s">
        <v>413</v>
      </c>
      <c r="G210" s="162" t="s">
        <v>128</v>
      </c>
      <c r="H210" s="163">
        <v>115</v>
      </c>
      <c r="I210" s="164"/>
      <c r="J210" s="165">
        <f>ROUND(I210*H210,2)</f>
        <v>0</v>
      </c>
      <c r="K210" s="166"/>
      <c r="L210" s="30"/>
      <c r="M210" s="185" t="s">
        <v>1</v>
      </c>
      <c r="N210" s="186" t="s">
        <v>40</v>
      </c>
      <c r="O210" s="187"/>
      <c r="P210" s="188">
        <f>O210*H210</f>
        <v>0</v>
      </c>
      <c r="Q210" s="188">
        <v>0</v>
      </c>
      <c r="R210" s="188">
        <f>Q210*H210</f>
        <v>0</v>
      </c>
      <c r="S210" s="188">
        <v>0</v>
      </c>
      <c r="T210" s="189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1" t="s">
        <v>129</v>
      </c>
      <c r="AT210" s="171" t="s">
        <v>125</v>
      </c>
      <c r="AU210" s="171" t="s">
        <v>120</v>
      </c>
      <c r="AY210" s="14" t="s">
        <v>121</v>
      </c>
      <c r="BE210" s="172">
        <f>IF(N210="základná",J210,0)</f>
        <v>0</v>
      </c>
      <c r="BF210" s="172">
        <f>IF(N210="znížená",J210,0)</f>
        <v>0</v>
      </c>
      <c r="BG210" s="172">
        <f>IF(N210="zákl. prenesená",J210,0)</f>
        <v>0</v>
      </c>
      <c r="BH210" s="172">
        <f>IF(N210="zníž. prenesená",J210,0)</f>
        <v>0</v>
      </c>
      <c r="BI210" s="172">
        <f>IF(N210="nulová",J210,0)</f>
        <v>0</v>
      </c>
      <c r="BJ210" s="14" t="s">
        <v>120</v>
      </c>
      <c r="BK210" s="172">
        <f>ROUND(I210*H210,2)</f>
        <v>0</v>
      </c>
      <c r="BL210" s="14" t="s">
        <v>129</v>
      </c>
      <c r="BM210" s="171" t="s">
        <v>414</v>
      </c>
    </row>
    <row r="211" spans="1:65" s="2" customFormat="1" ht="6.95" customHeight="1">
      <c r="A211" s="29"/>
      <c r="B211" s="44"/>
      <c r="C211" s="45"/>
      <c r="D211" s="45"/>
      <c r="E211" s="45"/>
      <c r="F211" s="45"/>
      <c r="G211" s="45"/>
      <c r="H211" s="45"/>
      <c r="I211" s="117"/>
      <c r="J211" s="45"/>
      <c r="K211" s="45"/>
      <c r="L211" s="30"/>
      <c r="M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</row>
  </sheetData>
  <autoFilter ref="C123:K210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5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01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90</v>
      </c>
      <c r="I4" s="90"/>
      <c r="L4" s="17"/>
      <c r="M4" s="92" t="s">
        <v>8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14</v>
      </c>
      <c r="I6" s="90"/>
      <c r="L6" s="17"/>
    </row>
    <row r="7" spans="1:46" s="1" customFormat="1" ht="25.5" customHeight="1">
      <c r="B7" s="17"/>
      <c r="E7" s="229" t="str">
        <f>'Rekapitulácia stavby'!K6</f>
        <v>ZNIŽENIE ENERGETICKEJ NÁROČNOSTI S VYUŽITÍM BIOMASY-KULTURNY DOM MNÍŠEK NAD POPRADOM</v>
      </c>
      <c r="F7" s="230"/>
      <c r="G7" s="230"/>
      <c r="H7" s="230"/>
      <c r="I7" s="90"/>
      <c r="L7" s="17"/>
    </row>
    <row r="8" spans="1:46" s="2" customFormat="1" ht="12" customHeight="1">
      <c r="A8" s="29"/>
      <c r="B8" s="30"/>
      <c r="C8" s="29"/>
      <c r="D8" s="24" t="s">
        <v>91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9" t="s">
        <v>415</v>
      </c>
      <c r="F9" s="231"/>
      <c r="G9" s="231"/>
      <c r="H9" s="231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9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94" t="s">
        <v>20</v>
      </c>
      <c r="J12" s="52" t="str">
        <f>'Rekapitulácia stavby'!AN8</f>
        <v>10. 10. 2019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9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9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9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2" t="str">
        <f>'Rekapitulácia stavby'!E14</f>
        <v>Vyplň údaj</v>
      </c>
      <c r="F18" s="212"/>
      <c r="G18" s="212"/>
      <c r="H18" s="212"/>
      <c r="I18" s="9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94" t="s">
        <v>23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94" t="s">
        <v>25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94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25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6" t="s">
        <v>1</v>
      </c>
      <c r="F27" s="216"/>
      <c r="G27" s="216"/>
      <c r="H27" s="216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34</v>
      </c>
      <c r="E30" s="29"/>
      <c r="F30" s="29"/>
      <c r="G30" s="29"/>
      <c r="H30" s="29"/>
      <c r="I30" s="93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101" t="s">
        <v>35</v>
      </c>
      <c r="J32" s="33" t="s">
        <v>37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38</v>
      </c>
      <c r="E33" s="24" t="s">
        <v>39</v>
      </c>
      <c r="F33" s="103">
        <f>ROUND((SUM(BE122:BE156)),  2)</f>
        <v>0</v>
      </c>
      <c r="G33" s="29"/>
      <c r="H33" s="29"/>
      <c r="I33" s="104">
        <v>0.2</v>
      </c>
      <c r="J33" s="103">
        <f>ROUND(((SUM(BE122:BE156))*I33),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40</v>
      </c>
      <c r="F34" s="103">
        <f>ROUND((SUM(BF122:BF156)),  2)</f>
        <v>0</v>
      </c>
      <c r="G34" s="29"/>
      <c r="H34" s="29"/>
      <c r="I34" s="104">
        <v>0.2</v>
      </c>
      <c r="J34" s="103">
        <f>ROUND(((SUM(BF122:BF156))*I34),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3">
        <f>ROUND((SUM(BG122:BG156)),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3">
        <f>ROUND((SUM(BH122:BH156)),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43</v>
      </c>
      <c r="F37" s="103">
        <f>ROUND((SUM(BI122:BI156)),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44</v>
      </c>
      <c r="E39" s="57"/>
      <c r="F39" s="57"/>
      <c r="G39" s="107" t="s">
        <v>45</v>
      </c>
      <c r="H39" s="108" t="s">
        <v>46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112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13" t="s">
        <v>50</v>
      </c>
      <c r="G61" s="42" t="s">
        <v>49</v>
      </c>
      <c r="H61" s="32"/>
      <c r="I61" s="114"/>
      <c r="J61" s="115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13" t="s">
        <v>50</v>
      </c>
      <c r="G76" s="42" t="s">
        <v>49</v>
      </c>
      <c r="H76" s="32"/>
      <c r="I76" s="114"/>
      <c r="J76" s="115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93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5.5" hidden="1" customHeight="1">
      <c r="A85" s="29"/>
      <c r="B85" s="30"/>
      <c r="C85" s="29"/>
      <c r="D85" s="29"/>
      <c r="E85" s="229" t="str">
        <f>E7</f>
        <v>ZNIŽENIE ENERGETICKEJ NÁROČNOSTI S VYUŽITÍM BIOMASY-KULTURNY DOM MNÍŠEK NAD POPRADOM</v>
      </c>
      <c r="F85" s="230"/>
      <c r="G85" s="230"/>
      <c r="H85" s="230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91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9" t="str">
        <f>E9</f>
        <v>01 - Zateplenie objektu I.etapa</v>
      </c>
      <c r="F87" s="231"/>
      <c r="G87" s="231"/>
      <c r="H87" s="231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MNÍŠEK NAD POPRADOM</v>
      </c>
      <c r="G89" s="29"/>
      <c r="H89" s="29"/>
      <c r="I89" s="94" t="s">
        <v>20</v>
      </c>
      <c r="J89" s="52" t="str">
        <f>IF(J12="","",J12)</f>
        <v>10. 10. 2019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7.95" hidden="1" customHeight="1">
      <c r="A91" s="29"/>
      <c r="B91" s="30"/>
      <c r="C91" s="24" t="s">
        <v>22</v>
      </c>
      <c r="D91" s="29"/>
      <c r="E91" s="29"/>
      <c r="F91" s="22" t="str">
        <f>E15</f>
        <v>OBEC MNÍŠEK NAD POPRADOM č.126, 065 22</v>
      </c>
      <c r="G91" s="29"/>
      <c r="H91" s="29"/>
      <c r="I91" s="94" t="s">
        <v>28</v>
      </c>
      <c r="J91" s="27" t="str">
        <f>E21</f>
        <v>ING.ALŽBETA VOLAŘIKOVÁ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9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9" t="s">
        <v>94</v>
      </c>
      <c r="D94" s="105"/>
      <c r="E94" s="105"/>
      <c r="F94" s="105"/>
      <c r="G94" s="105"/>
      <c r="H94" s="105"/>
      <c r="I94" s="120"/>
      <c r="J94" s="121" t="s">
        <v>95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22" t="s">
        <v>96</v>
      </c>
      <c r="D96" s="29"/>
      <c r="E96" s="29"/>
      <c r="F96" s="29"/>
      <c r="G96" s="29"/>
      <c r="H96" s="29"/>
      <c r="I96" s="93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97</v>
      </c>
    </row>
    <row r="97" spans="1:31" s="9" customFormat="1" ht="24.95" hidden="1" customHeight="1">
      <c r="B97" s="123"/>
      <c r="D97" s="124" t="s">
        <v>416</v>
      </c>
      <c r="E97" s="125"/>
      <c r="F97" s="125"/>
      <c r="G97" s="125"/>
      <c r="H97" s="125"/>
      <c r="I97" s="126"/>
      <c r="J97" s="127">
        <f>J123</f>
        <v>0</v>
      </c>
      <c r="L97" s="123"/>
    </row>
    <row r="98" spans="1:31" s="10" customFormat="1" ht="19.899999999999999" hidden="1" customHeight="1">
      <c r="B98" s="128"/>
      <c r="D98" s="129" t="s">
        <v>417</v>
      </c>
      <c r="E98" s="130"/>
      <c r="F98" s="130"/>
      <c r="G98" s="130"/>
      <c r="H98" s="130"/>
      <c r="I98" s="131"/>
      <c r="J98" s="132">
        <f>J124</f>
        <v>0</v>
      </c>
      <c r="L98" s="128"/>
    </row>
    <row r="99" spans="1:31" s="10" customFormat="1" ht="19.899999999999999" hidden="1" customHeight="1">
      <c r="B99" s="128"/>
      <c r="D99" s="129" t="s">
        <v>418</v>
      </c>
      <c r="E99" s="130"/>
      <c r="F99" s="130"/>
      <c r="G99" s="130"/>
      <c r="H99" s="130"/>
      <c r="I99" s="131"/>
      <c r="J99" s="132">
        <f>J132</f>
        <v>0</v>
      </c>
      <c r="L99" s="128"/>
    </row>
    <row r="100" spans="1:31" s="10" customFormat="1" ht="19.899999999999999" hidden="1" customHeight="1">
      <c r="B100" s="128"/>
      <c r="D100" s="129" t="s">
        <v>419</v>
      </c>
      <c r="E100" s="130"/>
      <c r="F100" s="130"/>
      <c r="G100" s="130"/>
      <c r="H100" s="130"/>
      <c r="I100" s="131"/>
      <c r="J100" s="132">
        <f>J147</f>
        <v>0</v>
      </c>
      <c r="L100" s="128"/>
    </row>
    <row r="101" spans="1:31" s="9" customFormat="1" ht="24.95" hidden="1" customHeight="1">
      <c r="B101" s="123"/>
      <c r="D101" s="124" t="s">
        <v>98</v>
      </c>
      <c r="E101" s="125"/>
      <c r="F101" s="125"/>
      <c r="G101" s="125"/>
      <c r="H101" s="125"/>
      <c r="I101" s="126"/>
      <c r="J101" s="127">
        <f>J149</f>
        <v>0</v>
      </c>
      <c r="L101" s="123"/>
    </row>
    <row r="102" spans="1:31" s="10" customFormat="1" ht="19.899999999999999" hidden="1" customHeight="1">
      <c r="B102" s="128"/>
      <c r="D102" s="129" t="s">
        <v>420</v>
      </c>
      <c r="E102" s="130"/>
      <c r="F102" s="130"/>
      <c r="G102" s="130"/>
      <c r="H102" s="130"/>
      <c r="I102" s="131"/>
      <c r="J102" s="132">
        <f>J150</f>
        <v>0</v>
      </c>
      <c r="L102" s="128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93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hidden="1" customHeight="1">
      <c r="A104" s="29"/>
      <c r="B104" s="44"/>
      <c r="C104" s="45"/>
      <c r="D104" s="45"/>
      <c r="E104" s="45"/>
      <c r="F104" s="45"/>
      <c r="G104" s="45"/>
      <c r="H104" s="45"/>
      <c r="I104" s="117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t="11.25" hidden="1"/>
    <row r="106" spans="1:31" ht="11.25" hidden="1"/>
    <row r="107" spans="1:31" ht="11.25" hidden="1"/>
    <row r="108" spans="1:31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118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106</v>
      </c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93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14</v>
      </c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5.5" customHeight="1">
      <c r="A112" s="29"/>
      <c r="B112" s="30"/>
      <c r="C112" s="29"/>
      <c r="D112" s="29"/>
      <c r="E112" s="229" t="str">
        <f>E7</f>
        <v>ZNIŽENIE ENERGETICKEJ NÁROČNOSTI S VYUŽITÍM BIOMASY-KULTURNY DOM MNÍŠEK NAD POPRADOM</v>
      </c>
      <c r="F112" s="230"/>
      <c r="G112" s="230"/>
      <c r="H112" s="230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91</v>
      </c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09" t="str">
        <f>E9</f>
        <v>01 - Zateplenie objektu I.etapa</v>
      </c>
      <c r="F114" s="231"/>
      <c r="G114" s="231"/>
      <c r="H114" s="231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18</v>
      </c>
      <c r="D116" s="29"/>
      <c r="E116" s="29"/>
      <c r="F116" s="22" t="str">
        <f>F12</f>
        <v>MNÍŠEK NAD POPRADOM</v>
      </c>
      <c r="G116" s="29"/>
      <c r="H116" s="29"/>
      <c r="I116" s="94" t="s">
        <v>20</v>
      </c>
      <c r="J116" s="52" t="str">
        <f>IF(J12="","",J12)</f>
        <v>10. 10. 2019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27.95" customHeight="1">
      <c r="A118" s="29"/>
      <c r="B118" s="30"/>
      <c r="C118" s="24" t="s">
        <v>22</v>
      </c>
      <c r="D118" s="29"/>
      <c r="E118" s="29"/>
      <c r="F118" s="22" t="str">
        <f>E15</f>
        <v>OBEC MNÍŠEK NAD POPRADOM č.126, 065 22</v>
      </c>
      <c r="G118" s="29"/>
      <c r="H118" s="29"/>
      <c r="I118" s="94" t="s">
        <v>28</v>
      </c>
      <c r="J118" s="27" t="str">
        <f>E21</f>
        <v>ING.ALŽBETA VOLAŘIKOVÁ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26</v>
      </c>
      <c r="D119" s="29"/>
      <c r="E119" s="29"/>
      <c r="F119" s="22" t="str">
        <f>IF(E18="","",E18)</f>
        <v>Vyplň údaj</v>
      </c>
      <c r="G119" s="29"/>
      <c r="H119" s="29"/>
      <c r="I119" s="94" t="s">
        <v>31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33"/>
      <c r="B121" s="134"/>
      <c r="C121" s="135" t="s">
        <v>107</v>
      </c>
      <c r="D121" s="136" t="s">
        <v>59</v>
      </c>
      <c r="E121" s="136" t="s">
        <v>55</v>
      </c>
      <c r="F121" s="136" t="s">
        <v>56</v>
      </c>
      <c r="G121" s="136" t="s">
        <v>108</v>
      </c>
      <c r="H121" s="136" t="s">
        <v>109</v>
      </c>
      <c r="I121" s="137" t="s">
        <v>110</v>
      </c>
      <c r="J121" s="138" t="s">
        <v>95</v>
      </c>
      <c r="K121" s="139" t="s">
        <v>111</v>
      </c>
      <c r="L121" s="140"/>
      <c r="M121" s="59" t="s">
        <v>1</v>
      </c>
      <c r="N121" s="60" t="s">
        <v>38</v>
      </c>
      <c r="O121" s="60" t="s">
        <v>112</v>
      </c>
      <c r="P121" s="60" t="s">
        <v>113</v>
      </c>
      <c r="Q121" s="60" t="s">
        <v>114</v>
      </c>
      <c r="R121" s="60" t="s">
        <v>115</v>
      </c>
      <c r="S121" s="60" t="s">
        <v>116</v>
      </c>
      <c r="T121" s="61" t="s">
        <v>117</v>
      </c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</row>
    <row r="122" spans="1:65" s="2" customFormat="1" ht="22.9" customHeight="1">
      <c r="A122" s="29"/>
      <c r="B122" s="30"/>
      <c r="C122" s="66" t="s">
        <v>96</v>
      </c>
      <c r="D122" s="29"/>
      <c r="E122" s="29"/>
      <c r="F122" s="29"/>
      <c r="G122" s="29"/>
      <c r="H122" s="29"/>
      <c r="I122" s="93"/>
      <c r="J122" s="141">
        <f>BK122</f>
        <v>0</v>
      </c>
      <c r="K122" s="29"/>
      <c r="L122" s="30"/>
      <c r="M122" s="62"/>
      <c r="N122" s="53"/>
      <c r="O122" s="63"/>
      <c r="P122" s="142">
        <f>P123+P149</f>
        <v>0</v>
      </c>
      <c r="Q122" s="63"/>
      <c r="R122" s="142">
        <f>R123+R149</f>
        <v>13.192693220000001</v>
      </c>
      <c r="S122" s="63"/>
      <c r="T122" s="143">
        <f>T123+T149</f>
        <v>0.28035850000000001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73</v>
      </c>
      <c r="AU122" s="14" t="s">
        <v>97</v>
      </c>
      <c r="BK122" s="144">
        <f>BK123+BK149</f>
        <v>0</v>
      </c>
    </row>
    <row r="123" spans="1:65" s="12" customFormat="1" ht="25.9" customHeight="1">
      <c r="B123" s="145"/>
      <c r="D123" s="146" t="s">
        <v>73</v>
      </c>
      <c r="E123" s="147" t="s">
        <v>421</v>
      </c>
      <c r="F123" s="147" t="s">
        <v>422</v>
      </c>
      <c r="I123" s="148"/>
      <c r="J123" s="149">
        <f>BK123</f>
        <v>0</v>
      </c>
      <c r="L123" s="145"/>
      <c r="M123" s="150"/>
      <c r="N123" s="151"/>
      <c r="O123" s="151"/>
      <c r="P123" s="152">
        <f>P124+P132+P147</f>
        <v>0</v>
      </c>
      <c r="Q123" s="151"/>
      <c r="R123" s="152">
        <f>R124+R132+R147</f>
        <v>13.170135720000001</v>
      </c>
      <c r="S123" s="151"/>
      <c r="T123" s="153">
        <f>T124+T132+T147</f>
        <v>0.21636000000000002</v>
      </c>
      <c r="AR123" s="146" t="s">
        <v>82</v>
      </c>
      <c r="AT123" s="154" t="s">
        <v>73</v>
      </c>
      <c r="AU123" s="154" t="s">
        <v>74</v>
      </c>
      <c r="AY123" s="146" t="s">
        <v>121</v>
      </c>
      <c r="BK123" s="155">
        <f>BK124+BK132+BK147</f>
        <v>0</v>
      </c>
    </row>
    <row r="124" spans="1:65" s="12" customFormat="1" ht="22.9" customHeight="1">
      <c r="B124" s="145"/>
      <c r="D124" s="146" t="s">
        <v>73</v>
      </c>
      <c r="E124" s="156" t="s">
        <v>139</v>
      </c>
      <c r="F124" s="156" t="s">
        <v>423</v>
      </c>
      <c r="I124" s="148"/>
      <c r="J124" s="157">
        <f>BK124</f>
        <v>0</v>
      </c>
      <c r="L124" s="145"/>
      <c r="M124" s="150"/>
      <c r="N124" s="151"/>
      <c r="O124" s="151"/>
      <c r="P124" s="152">
        <f>SUM(P125:P131)</f>
        <v>0</v>
      </c>
      <c r="Q124" s="151"/>
      <c r="R124" s="152">
        <f>SUM(R125:R131)</f>
        <v>3.21028022</v>
      </c>
      <c r="S124" s="151"/>
      <c r="T124" s="153">
        <f>SUM(T125:T131)</f>
        <v>0</v>
      </c>
      <c r="AR124" s="146" t="s">
        <v>82</v>
      </c>
      <c r="AT124" s="154" t="s">
        <v>73</v>
      </c>
      <c r="AU124" s="154" t="s">
        <v>82</v>
      </c>
      <c r="AY124" s="146" t="s">
        <v>121</v>
      </c>
      <c r="BK124" s="155">
        <f>SUM(BK125:BK131)</f>
        <v>0</v>
      </c>
    </row>
    <row r="125" spans="1:65" s="2" customFormat="1" ht="16.5" customHeight="1">
      <c r="A125" s="29"/>
      <c r="B125" s="158"/>
      <c r="C125" s="159" t="s">
        <v>82</v>
      </c>
      <c r="D125" s="159" t="s">
        <v>125</v>
      </c>
      <c r="E125" s="160" t="s">
        <v>424</v>
      </c>
      <c r="F125" s="161" t="s">
        <v>425</v>
      </c>
      <c r="G125" s="162" t="s">
        <v>426</v>
      </c>
      <c r="H125" s="163">
        <v>22.108000000000001</v>
      </c>
      <c r="I125" s="164"/>
      <c r="J125" s="165">
        <f t="shared" ref="J125:J131" si="0">ROUND(I125*H125,2)</f>
        <v>0</v>
      </c>
      <c r="K125" s="166"/>
      <c r="L125" s="30"/>
      <c r="M125" s="167" t="s">
        <v>1</v>
      </c>
      <c r="N125" s="168" t="s">
        <v>40</v>
      </c>
      <c r="O125" s="55"/>
      <c r="P125" s="169">
        <f t="shared" ref="P125:P131" si="1">O125*H125</f>
        <v>0</v>
      </c>
      <c r="Q125" s="169">
        <v>1.9000000000000001E-4</v>
      </c>
      <c r="R125" s="169">
        <f t="shared" ref="R125:R131" si="2">Q125*H125</f>
        <v>4.2005200000000001E-3</v>
      </c>
      <c r="S125" s="169">
        <v>0</v>
      </c>
      <c r="T125" s="170">
        <f t="shared" ref="T125:T131" si="3"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1" t="s">
        <v>135</v>
      </c>
      <c r="AT125" s="171" t="s">
        <v>125</v>
      </c>
      <c r="AU125" s="171" t="s">
        <v>120</v>
      </c>
      <c r="AY125" s="14" t="s">
        <v>121</v>
      </c>
      <c r="BE125" s="172">
        <f t="shared" ref="BE125:BE131" si="4">IF(N125="základná",J125,0)</f>
        <v>0</v>
      </c>
      <c r="BF125" s="172">
        <f t="shared" ref="BF125:BF131" si="5">IF(N125="znížená",J125,0)</f>
        <v>0</v>
      </c>
      <c r="BG125" s="172">
        <f t="shared" ref="BG125:BG131" si="6">IF(N125="zákl. prenesená",J125,0)</f>
        <v>0</v>
      </c>
      <c r="BH125" s="172">
        <f t="shared" ref="BH125:BH131" si="7">IF(N125="zníž. prenesená",J125,0)</f>
        <v>0</v>
      </c>
      <c r="BI125" s="172">
        <f t="shared" ref="BI125:BI131" si="8">IF(N125="nulová",J125,0)</f>
        <v>0</v>
      </c>
      <c r="BJ125" s="14" t="s">
        <v>120</v>
      </c>
      <c r="BK125" s="172">
        <f t="shared" ref="BK125:BK131" si="9">ROUND(I125*H125,2)</f>
        <v>0</v>
      </c>
      <c r="BL125" s="14" t="s">
        <v>135</v>
      </c>
      <c r="BM125" s="171" t="s">
        <v>427</v>
      </c>
    </row>
    <row r="126" spans="1:65" s="2" customFormat="1" ht="24" customHeight="1">
      <c r="A126" s="29"/>
      <c r="B126" s="158"/>
      <c r="C126" s="159" t="s">
        <v>120</v>
      </c>
      <c r="D126" s="159" t="s">
        <v>125</v>
      </c>
      <c r="E126" s="160" t="s">
        <v>428</v>
      </c>
      <c r="F126" s="161" t="s">
        <v>429</v>
      </c>
      <c r="G126" s="162" t="s">
        <v>426</v>
      </c>
      <c r="H126" s="163">
        <v>18.03</v>
      </c>
      <c r="I126" s="164"/>
      <c r="J126" s="165">
        <f t="shared" si="0"/>
        <v>0</v>
      </c>
      <c r="K126" s="166"/>
      <c r="L126" s="30"/>
      <c r="M126" s="167" t="s">
        <v>1</v>
      </c>
      <c r="N126" s="168" t="s">
        <v>40</v>
      </c>
      <c r="O126" s="55"/>
      <c r="P126" s="169">
        <f t="shared" si="1"/>
        <v>0</v>
      </c>
      <c r="Q126" s="169">
        <v>3.0689999999999999E-2</v>
      </c>
      <c r="R126" s="169">
        <f t="shared" si="2"/>
        <v>0.55334070000000002</v>
      </c>
      <c r="S126" s="169">
        <v>0</v>
      </c>
      <c r="T126" s="170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71" t="s">
        <v>135</v>
      </c>
      <c r="AT126" s="171" t="s">
        <v>125</v>
      </c>
      <c r="AU126" s="171" t="s">
        <v>120</v>
      </c>
      <c r="AY126" s="14" t="s">
        <v>121</v>
      </c>
      <c r="BE126" s="172">
        <f t="shared" si="4"/>
        <v>0</v>
      </c>
      <c r="BF126" s="172">
        <f t="shared" si="5"/>
        <v>0</v>
      </c>
      <c r="BG126" s="172">
        <f t="shared" si="6"/>
        <v>0</v>
      </c>
      <c r="BH126" s="172">
        <f t="shared" si="7"/>
        <v>0</v>
      </c>
      <c r="BI126" s="172">
        <f t="shared" si="8"/>
        <v>0</v>
      </c>
      <c r="BJ126" s="14" t="s">
        <v>120</v>
      </c>
      <c r="BK126" s="172">
        <f t="shared" si="9"/>
        <v>0</v>
      </c>
      <c r="BL126" s="14" t="s">
        <v>135</v>
      </c>
      <c r="BM126" s="171" t="s">
        <v>430</v>
      </c>
    </row>
    <row r="127" spans="1:65" s="2" customFormat="1" ht="24" customHeight="1">
      <c r="A127" s="29"/>
      <c r="B127" s="158"/>
      <c r="C127" s="159" t="s">
        <v>158</v>
      </c>
      <c r="D127" s="159" t="s">
        <v>125</v>
      </c>
      <c r="E127" s="160" t="s">
        <v>431</v>
      </c>
      <c r="F127" s="161" t="s">
        <v>432</v>
      </c>
      <c r="G127" s="162" t="s">
        <v>426</v>
      </c>
      <c r="H127" s="163">
        <v>158.69999999999999</v>
      </c>
      <c r="I127" s="164"/>
      <c r="J127" s="165">
        <f t="shared" si="0"/>
        <v>0</v>
      </c>
      <c r="K127" s="166"/>
      <c r="L127" s="30"/>
      <c r="M127" s="167" t="s">
        <v>1</v>
      </c>
      <c r="N127" s="168" t="s">
        <v>40</v>
      </c>
      <c r="O127" s="55"/>
      <c r="P127" s="169">
        <f t="shared" si="1"/>
        <v>0</v>
      </c>
      <c r="Q127" s="169">
        <v>3.3E-3</v>
      </c>
      <c r="R127" s="169">
        <f t="shared" si="2"/>
        <v>0.52371000000000001</v>
      </c>
      <c r="S127" s="169">
        <v>0</v>
      </c>
      <c r="T127" s="170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1" t="s">
        <v>135</v>
      </c>
      <c r="AT127" s="171" t="s">
        <v>125</v>
      </c>
      <c r="AU127" s="171" t="s">
        <v>120</v>
      </c>
      <c r="AY127" s="14" t="s">
        <v>121</v>
      </c>
      <c r="BE127" s="172">
        <f t="shared" si="4"/>
        <v>0</v>
      </c>
      <c r="BF127" s="172">
        <f t="shared" si="5"/>
        <v>0</v>
      </c>
      <c r="BG127" s="172">
        <f t="shared" si="6"/>
        <v>0</v>
      </c>
      <c r="BH127" s="172">
        <f t="shared" si="7"/>
        <v>0</v>
      </c>
      <c r="BI127" s="172">
        <f t="shared" si="8"/>
        <v>0</v>
      </c>
      <c r="BJ127" s="14" t="s">
        <v>120</v>
      </c>
      <c r="BK127" s="172">
        <f t="shared" si="9"/>
        <v>0</v>
      </c>
      <c r="BL127" s="14" t="s">
        <v>135</v>
      </c>
      <c r="BM127" s="171" t="s">
        <v>433</v>
      </c>
    </row>
    <row r="128" spans="1:65" s="2" customFormat="1" ht="24" customHeight="1">
      <c r="A128" s="29"/>
      <c r="B128" s="158"/>
      <c r="C128" s="159" t="s">
        <v>135</v>
      </c>
      <c r="D128" s="159" t="s">
        <v>125</v>
      </c>
      <c r="E128" s="160" t="s">
        <v>434</v>
      </c>
      <c r="F128" s="161" t="s">
        <v>435</v>
      </c>
      <c r="G128" s="162" t="s">
        <v>426</v>
      </c>
      <c r="H128" s="163">
        <v>31.7</v>
      </c>
      <c r="I128" s="164"/>
      <c r="J128" s="165">
        <f t="shared" si="0"/>
        <v>0</v>
      </c>
      <c r="K128" s="166"/>
      <c r="L128" s="30"/>
      <c r="M128" s="167" t="s">
        <v>1</v>
      </c>
      <c r="N128" s="168" t="s">
        <v>40</v>
      </c>
      <c r="O128" s="55"/>
      <c r="P128" s="169">
        <f t="shared" si="1"/>
        <v>0</v>
      </c>
      <c r="Q128" s="169">
        <v>5.8999999999999999E-3</v>
      </c>
      <c r="R128" s="169">
        <f t="shared" si="2"/>
        <v>0.18703</v>
      </c>
      <c r="S128" s="169">
        <v>0</v>
      </c>
      <c r="T128" s="170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1" t="s">
        <v>135</v>
      </c>
      <c r="AT128" s="171" t="s">
        <v>125</v>
      </c>
      <c r="AU128" s="171" t="s">
        <v>120</v>
      </c>
      <c r="AY128" s="14" t="s">
        <v>121</v>
      </c>
      <c r="BE128" s="172">
        <f t="shared" si="4"/>
        <v>0</v>
      </c>
      <c r="BF128" s="172">
        <f t="shared" si="5"/>
        <v>0</v>
      </c>
      <c r="BG128" s="172">
        <f t="shared" si="6"/>
        <v>0</v>
      </c>
      <c r="BH128" s="172">
        <f t="shared" si="7"/>
        <v>0</v>
      </c>
      <c r="BI128" s="172">
        <f t="shared" si="8"/>
        <v>0</v>
      </c>
      <c r="BJ128" s="14" t="s">
        <v>120</v>
      </c>
      <c r="BK128" s="172">
        <f t="shared" si="9"/>
        <v>0</v>
      </c>
      <c r="BL128" s="14" t="s">
        <v>135</v>
      </c>
      <c r="BM128" s="171" t="s">
        <v>436</v>
      </c>
    </row>
    <row r="129" spans="1:65" s="2" customFormat="1" ht="24" customHeight="1">
      <c r="A129" s="29"/>
      <c r="B129" s="158"/>
      <c r="C129" s="159" t="s">
        <v>164</v>
      </c>
      <c r="D129" s="159" t="s">
        <v>125</v>
      </c>
      <c r="E129" s="160" t="s">
        <v>437</v>
      </c>
      <c r="F129" s="161" t="s">
        <v>438</v>
      </c>
      <c r="G129" s="162" t="s">
        <v>426</v>
      </c>
      <c r="H129" s="163">
        <v>127</v>
      </c>
      <c r="I129" s="164"/>
      <c r="J129" s="165">
        <f t="shared" si="0"/>
        <v>0</v>
      </c>
      <c r="K129" s="166"/>
      <c r="L129" s="30"/>
      <c r="M129" s="167" t="s">
        <v>1</v>
      </c>
      <c r="N129" s="168" t="s">
        <v>40</v>
      </c>
      <c r="O129" s="55"/>
      <c r="P129" s="169">
        <f t="shared" si="1"/>
        <v>0</v>
      </c>
      <c r="Q129" s="169">
        <v>1.183E-2</v>
      </c>
      <c r="R129" s="169">
        <f t="shared" si="2"/>
        <v>1.50241</v>
      </c>
      <c r="S129" s="169">
        <v>0</v>
      </c>
      <c r="T129" s="170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1" t="s">
        <v>135</v>
      </c>
      <c r="AT129" s="171" t="s">
        <v>125</v>
      </c>
      <c r="AU129" s="171" t="s">
        <v>120</v>
      </c>
      <c r="AY129" s="14" t="s">
        <v>121</v>
      </c>
      <c r="BE129" s="172">
        <f t="shared" si="4"/>
        <v>0</v>
      </c>
      <c r="BF129" s="172">
        <f t="shared" si="5"/>
        <v>0</v>
      </c>
      <c r="BG129" s="172">
        <f t="shared" si="6"/>
        <v>0</v>
      </c>
      <c r="BH129" s="172">
        <f t="shared" si="7"/>
        <v>0</v>
      </c>
      <c r="BI129" s="172">
        <f t="shared" si="8"/>
        <v>0</v>
      </c>
      <c r="BJ129" s="14" t="s">
        <v>120</v>
      </c>
      <c r="BK129" s="172">
        <f t="shared" si="9"/>
        <v>0</v>
      </c>
      <c r="BL129" s="14" t="s">
        <v>135</v>
      </c>
      <c r="BM129" s="171" t="s">
        <v>439</v>
      </c>
    </row>
    <row r="130" spans="1:65" s="2" customFormat="1" ht="24" customHeight="1">
      <c r="A130" s="29"/>
      <c r="B130" s="158"/>
      <c r="C130" s="159" t="s">
        <v>139</v>
      </c>
      <c r="D130" s="159" t="s">
        <v>125</v>
      </c>
      <c r="E130" s="160" t="s">
        <v>440</v>
      </c>
      <c r="F130" s="161" t="s">
        <v>441</v>
      </c>
      <c r="G130" s="162" t="s">
        <v>426</v>
      </c>
      <c r="H130" s="163">
        <v>31.7</v>
      </c>
      <c r="I130" s="164"/>
      <c r="J130" s="165">
        <f t="shared" si="0"/>
        <v>0</v>
      </c>
      <c r="K130" s="166"/>
      <c r="L130" s="30"/>
      <c r="M130" s="167" t="s">
        <v>1</v>
      </c>
      <c r="N130" s="168" t="s">
        <v>40</v>
      </c>
      <c r="O130" s="55"/>
      <c r="P130" s="169">
        <f t="shared" si="1"/>
        <v>0</v>
      </c>
      <c r="Q130" s="169">
        <v>1.1350000000000001E-2</v>
      </c>
      <c r="R130" s="169">
        <f t="shared" si="2"/>
        <v>0.35979500000000003</v>
      </c>
      <c r="S130" s="169">
        <v>0</v>
      </c>
      <c r="T130" s="170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1" t="s">
        <v>135</v>
      </c>
      <c r="AT130" s="171" t="s">
        <v>125</v>
      </c>
      <c r="AU130" s="171" t="s">
        <v>120</v>
      </c>
      <c r="AY130" s="14" t="s">
        <v>121</v>
      </c>
      <c r="BE130" s="172">
        <f t="shared" si="4"/>
        <v>0</v>
      </c>
      <c r="BF130" s="172">
        <f t="shared" si="5"/>
        <v>0</v>
      </c>
      <c r="BG130" s="172">
        <f t="shared" si="6"/>
        <v>0</v>
      </c>
      <c r="BH130" s="172">
        <f t="shared" si="7"/>
        <v>0</v>
      </c>
      <c r="BI130" s="172">
        <f t="shared" si="8"/>
        <v>0</v>
      </c>
      <c r="BJ130" s="14" t="s">
        <v>120</v>
      </c>
      <c r="BK130" s="172">
        <f t="shared" si="9"/>
        <v>0</v>
      </c>
      <c r="BL130" s="14" t="s">
        <v>135</v>
      </c>
      <c r="BM130" s="171" t="s">
        <v>442</v>
      </c>
    </row>
    <row r="131" spans="1:65" s="2" customFormat="1" ht="16.5" customHeight="1">
      <c r="A131" s="29"/>
      <c r="B131" s="158"/>
      <c r="C131" s="159" t="s">
        <v>170</v>
      </c>
      <c r="D131" s="159" t="s">
        <v>125</v>
      </c>
      <c r="E131" s="160" t="s">
        <v>443</v>
      </c>
      <c r="F131" s="161" t="s">
        <v>444</v>
      </c>
      <c r="G131" s="162" t="s">
        <v>426</v>
      </c>
      <c r="H131" s="163">
        <v>7.8</v>
      </c>
      <c r="I131" s="164"/>
      <c r="J131" s="165">
        <f t="shared" si="0"/>
        <v>0</v>
      </c>
      <c r="K131" s="166"/>
      <c r="L131" s="30"/>
      <c r="M131" s="167" t="s">
        <v>1</v>
      </c>
      <c r="N131" s="168" t="s">
        <v>40</v>
      </c>
      <c r="O131" s="55"/>
      <c r="P131" s="169">
        <f t="shared" si="1"/>
        <v>0</v>
      </c>
      <c r="Q131" s="169">
        <v>1.023E-2</v>
      </c>
      <c r="R131" s="169">
        <f t="shared" si="2"/>
        <v>7.979399999999999E-2</v>
      </c>
      <c r="S131" s="169">
        <v>0</v>
      </c>
      <c r="T131" s="170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1" t="s">
        <v>135</v>
      </c>
      <c r="AT131" s="171" t="s">
        <v>125</v>
      </c>
      <c r="AU131" s="171" t="s">
        <v>120</v>
      </c>
      <c r="AY131" s="14" t="s">
        <v>121</v>
      </c>
      <c r="BE131" s="172">
        <f t="shared" si="4"/>
        <v>0</v>
      </c>
      <c r="BF131" s="172">
        <f t="shared" si="5"/>
        <v>0</v>
      </c>
      <c r="BG131" s="172">
        <f t="shared" si="6"/>
        <v>0</v>
      </c>
      <c r="BH131" s="172">
        <f t="shared" si="7"/>
        <v>0</v>
      </c>
      <c r="BI131" s="172">
        <f t="shared" si="8"/>
        <v>0</v>
      </c>
      <c r="BJ131" s="14" t="s">
        <v>120</v>
      </c>
      <c r="BK131" s="172">
        <f t="shared" si="9"/>
        <v>0</v>
      </c>
      <c r="BL131" s="14" t="s">
        <v>135</v>
      </c>
      <c r="BM131" s="171" t="s">
        <v>445</v>
      </c>
    </row>
    <row r="132" spans="1:65" s="12" customFormat="1" ht="22.9" customHeight="1">
      <c r="B132" s="145"/>
      <c r="D132" s="146" t="s">
        <v>73</v>
      </c>
      <c r="E132" s="156" t="s">
        <v>177</v>
      </c>
      <c r="F132" s="156" t="s">
        <v>446</v>
      </c>
      <c r="I132" s="148"/>
      <c r="J132" s="157">
        <f>BK132</f>
        <v>0</v>
      </c>
      <c r="L132" s="145"/>
      <c r="M132" s="150"/>
      <c r="N132" s="151"/>
      <c r="O132" s="151"/>
      <c r="P132" s="152">
        <f>SUM(P133:P146)</f>
        <v>0</v>
      </c>
      <c r="Q132" s="151"/>
      <c r="R132" s="152">
        <f>SUM(R133:R146)</f>
        <v>9.9598555000000015</v>
      </c>
      <c r="S132" s="151"/>
      <c r="T132" s="153">
        <f>SUM(T133:T146)</f>
        <v>0.21636000000000002</v>
      </c>
      <c r="AR132" s="146" t="s">
        <v>82</v>
      </c>
      <c r="AT132" s="154" t="s">
        <v>73</v>
      </c>
      <c r="AU132" s="154" t="s">
        <v>82</v>
      </c>
      <c r="AY132" s="146" t="s">
        <v>121</v>
      </c>
      <c r="BK132" s="155">
        <f>SUM(BK133:BK146)</f>
        <v>0</v>
      </c>
    </row>
    <row r="133" spans="1:65" s="2" customFormat="1" ht="24" customHeight="1">
      <c r="A133" s="29"/>
      <c r="B133" s="158"/>
      <c r="C133" s="159" t="s">
        <v>143</v>
      </c>
      <c r="D133" s="159" t="s">
        <v>125</v>
      </c>
      <c r="E133" s="160" t="s">
        <v>447</v>
      </c>
      <c r="F133" s="161" t="s">
        <v>448</v>
      </c>
      <c r="G133" s="162" t="s">
        <v>426</v>
      </c>
      <c r="H133" s="163">
        <v>193</v>
      </c>
      <c r="I133" s="164"/>
      <c r="J133" s="165">
        <f t="shared" ref="J133:J146" si="10">ROUND(I133*H133,2)</f>
        <v>0</v>
      </c>
      <c r="K133" s="166"/>
      <c r="L133" s="30"/>
      <c r="M133" s="167" t="s">
        <v>1</v>
      </c>
      <c r="N133" s="168" t="s">
        <v>40</v>
      </c>
      <c r="O133" s="55"/>
      <c r="P133" s="169">
        <f t="shared" ref="P133:P146" si="11">O133*H133</f>
        <v>0</v>
      </c>
      <c r="Q133" s="169">
        <v>2.572E-2</v>
      </c>
      <c r="R133" s="169">
        <f t="shared" ref="R133:R146" si="12">Q133*H133</f>
        <v>4.9639600000000002</v>
      </c>
      <c r="S133" s="169">
        <v>0</v>
      </c>
      <c r="T133" s="170">
        <f t="shared" ref="T133:T146" si="13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1" t="s">
        <v>135</v>
      </c>
      <c r="AT133" s="171" t="s">
        <v>125</v>
      </c>
      <c r="AU133" s="171" t="s">
        <v>120</v>
      </c>
      <c r="AY133" s="14" t="s">
        <v>121</v>
      </c>
      <c r="BE133" s="172">
        <f t="shared" ref="BE133:BE146" si="14">IF(N133="základná",J133,0)</f>
        <v>0</v>
      </c>
      <c r="BF133" s="172">
        <f t="shared" ref="BF133:BF146" si="15">IF(N133="znížená",J133,0)</f>
        <v>0</v>
      </c>
      <c r="BG133" s="172">
        <f t="shared" ref="BG133:BG146" si="16">IF(N133="zákl. prenesená",J133,0)</f>
        <v>0</v>
      </c>
      <c r="BH133" s="172">
        <f t="shared" ref="BH133:BH146" si="17">IF(N133="zníž. prenesená",J133,0)</f>
        <v>0</v>
      </c>
      <c r="BI133" s="172">
        <f t="shared" ref="BI133:BI146" si="18">IF(N133="nulová",J133,0)</f>
        <v>0</v>
      </c>
      <c r="BJ133" s="14" t="s">
        <v>120</v>
      </c>
      <c r="BK133" s="172">
        <f t="shared" ref="BK133:BK146" si="19">ROUND(I133*H133,2)</f>
        <v>0</v>
      </c>
      <c r="BL133" s="14" t="s">
        <v>135</v>
      </c>
      <c r="BM133" s="171" t="s">
        <v>449</v>
      </c>
    </row>
    <row r="134" spans="1:65" s="2" customFormat="1" ht="36" customHeight="1">
      <c r="A134" s="29"/>
      <c r="B134" s="158"/>
      <c r="C134" s="159" t="s">
        <v>177</v>
      </c>
      <c r="D134" s="159" t="s">
        <v>125</v>
      </c>
      <c r="E134" s="160" t="s">
        <v>450</v>
      </c>
      <c r="F134" s="161" t="s">
        <v>451</v>
      </c>
      <c r="G134" s="162" t="s">
        <v>426</v>
      </c>
      <c r="H134" s="163">
        <v>193</v>
      </c>
      <c r="I134" s="164"/>
      <c r="J134" s="165">
        <f t="shared" si="10"/>
        <v>0</v>
      </c>
      <c r="K134" s="166"/>
      <c r="L134" s="30"/>
      <c r="M134" s="167" t="s">
        <v>1</v>
      </c>
      <c r="N134" s="168" t="s">
        <v>40</v>
      </c>
      <c r="O134" s="55"/>
      <c r="P134" s="169">
        <f t="shared" si="11"/>
        <v>0</v>
      </c>
      <c r="Q134" s="169">
        <v>0</v>
      </c>
      <c r="R134" s="169">
        <f t="shared" si="12"/>
        <v>0</v>
      </c>
      <c r="S134" s="169">
        <v>0</v>
      </c>
      <c r="T134" s="170">
        <f t="shared" si="1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1" t="s">
        <v>135</v>
      </c>
      <c r="AT134" s="171" t="s">
        <v>125</v>
      </c>
      <c r="AU134" s="171" t="s">
        <v>120</v>
      </c>
      <c r="AY134" s="14" t="s">
        <v>121</v>
      </c>
      <c r="BE134" s="172">
        <f t="shared" si="14"/>
        <v>0</v>
      </c>
      <c r="BF134" s="172">
        <f t="shared" si="15"/>
        <v>0</v>
      </c>
      <c r="BG134" s="172">
        <f t="shared" si="16"/>
        <v>0</v>
      </c>
      <c r="BH134" s="172">
        <f t="shared" si="17"/>
        <v>0</v>
      </c>
      <c r="BI134" s="172">
        <f t="shared" si="18"/>
        <v>0</v>
      </c>
      <c r="BJ134" s="14" t="s">
        <v>120</v>
      </c>
      <c r="BK134" s="172">
        <f t="shared" si="19"/>
        <v>0</v>
      </c>
      <c r="BL134" s="14" t="s">
        <v>135</v>
      </c>
      <c r="BM134" s="171" t="s">
        <v>452</v>
      </c>
    </row>
    <row r="135" spans="1:65" s="2" customFormat="1" ht="24" customHeight="1">
      <c r="A135" s="29"/>
      <c r="B135" s="158"/>
      <c r="C135" s="159" t="s">
        <v>147</v>
      </c>
      <c r="D135" s="159" t="s">
        <v>125</v>
      </c>
      <c r="E135" s="160" t="s">
        <v>453</v>
      </c>
      <c r="F135" s="161" t="s">
        <v>454</v>
      </c>
      <c r="G135" s="162" t="s">
        <v>426</v>
      </c>
      <c r="H135" s="163">
        <v>193</v>
      </c>
      <c r="I135" s="164"/>
      <c r="J135" s="165">
        <f t="shared" si="10"/>
        <v>0</v>
      </c>
      <c r="K135" s="166"/>
      <c r="L135" s="30"/>
      <c r="M135" s="167" t="s">
        <v>1</v>
      </c>
      <c r="N135" s="168" t="s">
        <v>40</v>
      </c>
      <c r="O135" s="55"/>
      <c r="P135" s="169">
        <f t="shared" si="11"/>
        <v>0</v>
      </c>
      <c r="Q135" s="169">
        <v>2.572E-2</v>
      </c>
      <c r="R135" s="169">
        <f t="shared" si="12"/>
        <v>4.9639600000000002</v>
      </c>
      <c r="S135" s="169">
        <v>0</v>
      </c>
      <c r="T135" s="170">
        <f t="shared" si="1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1" t="s">
        <v>135</v>
      </c>
      <c r="AT135" s="171" t="s">
        <v>125</v>
      </c>
      <c r="AU135" s="171" t="s">
        <v>120</v>
      </c>
      <c r="AY135" s="14" t="s">
        <v>121</v>
      </c>
      <c r="BE135" s="172">
        <f t="shared" si="14"/>
        <v>0</v>
      </c>
      <c r="BF135" s="172">
        <f t="shared" si="15"/>
        <v>0</v>
      </c>
      <c r="BG135" s="172">
        <f t="shared" si="16"/>
        <v>0</v>
      </c>
      <c r="BH135" s="172">
        <f t="shared" si="17"/>
        <v>0</v>
      </c>
      <c r="BI135" s="172">
        <f t="shared" si="18"/>
        <v>0</v>
      </c>
      <c r="BJ135" s="14" t="s">
        <v>120</v>
      </c>
      <c r="BK135" s="172">
        <f t="shared" si="19"/>
        <v>0</v>
      </c>
      <c r="BL135" s="14" t="s">
        <v>135</v>
      </c>
      <c r="BM135" s="171" t="s">
        <v>455</v>
      </c>
    </row>
    <row r="136" spans="1:65" s="2" customFormat="1" ht="16.5" customHeight="1">
      <c r="A136" s="29"/>
      <c r="B136" s="158"/>
      <c r="C136" s="159" t="s">
        <v>184</v>
      </c>
      <c r="D136" s="159" t="s">
        <v>125</v>
      </c>
      <c r="E136" s="160" t="s">
        <v>456</v>
      </c>
      <c r="F136" s="161" t="s">
        <v>457</v>
      </c>
      <c r="G136" s="162" t="s">
        <v>426</v>
      </c>
      <c r="H136" s="163">
        <v>193</v>
      </c>
      <c r="I136" s="164"/>
      <c r="J136" s="165">
        <f t="shared" si="10"/>
        <v>0</v>
      </c>
      <c r="K136" s="166"/>
      <c r="L136" s="30"/>
      <c r="M136" s="167" t="s">
        <v>1</v>
      </c>
      <c r="N136" s="168" t="s">
        <v>40</v>
      </c>
      <c r="O136" s="55"/>
      <c r="P136" s="169">
        <f t="shared" si="11"/>
        <v>0</v>
      </c>
      <c r="Q136" s="169">
        <v>5.0000000000000002E-5</v>
      </c>
      <c r="R136" s="169">
        <f t="shared" si="12"/>
        <v>9.6500000000000006E-3</v>
      </c>
      <c r="S136" s="169">
        <v>0</v>
      </c>
      <c r="T136" s="170">
        <f t="shared" si="1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1" t="s">
        <v>135</v>
      </c>
      <c r="AT136" s="171" t="s">
        <v>125</v>
      </c>
      <c r="AU136" s="171" t="s">
        <v>120</v>
      </c>
      <c r="AY136" s="14" t="s">
        <v>121</v>
      </c>
      <c r="BE136" s="172">
        <f t="shared" si="14"/>
        <v>0</v>
      </c>
      <c r="BF136" s="172">
        <f t="shared" si="15"/>
        <v>0</v>
      </c>
      <c r="BG136" s="172">
        <f t="shared" si="16"/>
        <v>0</v>
      </c>
      <c r="BH136" s="172">
        <f t="shared" si="17"/>
        <v>0</v>
      </c>
      <c r="BI136" s="172">
        <f t="shared" si="18"/>
        <v>0</v>
      </c>
      <c r="BJ136" s="14" t="s">
        <v>120</v>
      </c>
      <c r="BK136" s="172">
        <f t="shared" si="19"/>
        <v>0</v>
      </c>
      <c r="BL136" s="14" t="s">
        <v>135</v>
      </c>
      <c r="BM136" s="171" t="s">
        <v>458</v>
      </c>
    </row>
    <row r="137" spans="1:65" s="2" customFormat="1" ht="16.5" customHeight="1">
      <c r="A137" s="29"/>
      <c r="B137" s="158"/>
      <c r="C137" s="159" t="s">
        <v>153</v>
      </c>
      <c r="D137" s="159" t="s">
        <v>125</v>
      </c>
      <c r="E137" s="160" t="s">
        <v>459</v>
      </c>
      <c r="F137" s="161" t="s">
        <v>460</v>
      </c>
      <c r="G137" s="162" t="s">
        <v>426</v>
      </c>
      <c r="H137" s="163">
        <v>193</v>
      </c>
      <c r="I137" s="164"/>
      <c r="J137" s="165">
        <f t="shared" si="10"/>
        <v>0</v>
      </c>
      <c r="K137" s="166"/>
      <c r="L137" s="30"/>
      <c r="M137" s="167" t="s">
        <v>1</v>
      </c>
      <c r="N137" s="168" t="s">
        <v>40</v>
      </c>
      <c r="O137" s="55"/>
      <c r="P137" s="169">
        <f t="shared" si="11"/>
        <v>0</v>
      </c>
      <c r="Q137" s="169">
        <v>0</v>
      </c>
      <c r="R137" s="169">
        <f t="shared" si="12"/>
        <v>0</v>
      </c>
      <c r="S137" s="169">
        <v>0</v>
      </c>
      <c r="T137" s="170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1" t="s">
        <v>135</v>
      </c>
      <c r="AT137" s="171" t="s">
        <v>125</v>
      </c>
      <c r="AU137" s="171" t="s">
        <v>120</v>
      </c>
      <c r="AY137" s="14" t="s">
        <v>121</v>
      </c>
      <c r="BE137" s="172">
        <f t="shared" si="14"/>
        <v>0</v>
      </c>
      <c r="BF137" s="172">
        <f t="shared" si="15"/>
        <v>0</v>
      </c>
      <c r="BG137" s="172">
        <f t="shared" si="16"/>
        <v>0</v>
      </c>
      <c r="BH137" s="172">
        <f t="shared" si="17"/>
        <v>0</v>
      </c>
      <c r="BI137" s="172">
        <f t="shared" si="18"/>
        <v>0</v>
      </c>
      <c r="BJ137" s="14" t="s">
        <v>120</v>
      </c>
      <c r="BK137" s="172">
        <f t="shared" si="19"/>
        <v>0</v>
      </c>
      <c r="BL137" s="14" t="s">
        <v>135</v>
      </c>
      <c r="BM137" s="171" t="s">
        <v>461</v>
      </c>
    </row>
    <row r="138" spans="1:65" s="2" customFormat="1" ht="24" customHeight="1">
      <c r="A138" s="29"/>
      <c r="B138" s="158"/>
      <c r="C138" s="159" t="s">
        <v>193</v>
      </c>
      <c r="D138" s="159" t="s">
        <v>125</v>
      </c>
      <c r="E138" s="160" t="s">
        <v>462</v>
      </c>
      <c r="F138" s="161" t="s">
        <v>463</v>
      </c>
      <c r="G138" s="162" t="s">
        <v>156</v>
      </c>
      <c r="H138" s="163">
        <v>2</v>
      </c>
      <c r="I138" s="164"/>
      <c r="J138" s="165">
        <f t="shared" si="10"/>
        <v>0</v>
      </c>
      <c r="K138" s="166"/>
      <c r="L138" s="30"/>
      <c r="M138" s="167" t="s">
        <v>1</v>
      </c>
      <c r="N138" s="168" t="s">
        <v>40</v>
      </c>
      <c r="O138" s="55"/>
      <c r="P138" s="169">
        <f t="shared" si="11"/>
        <v>0</v>
      </c>
      <c r="Q138" s="169">
        <v>4.4000000000000002E-4</v>
      </c>
      <c r="R138" s="169">
        <f t="shared" si="12"/>
        <v>8.8000000000000003E-4</v>
      </c>
      <c r="S138" s="169">
        <v>0</v>
      </c>
      <c r="T138" s="170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1" t="s">
        <v>135</v>
      </c>
      <c r="AT138" s="171" t="s">
        <v>125</v>
      </c>
      <c r="AU138" s="171" t="s">
        <v>120</v>
      </c>
      <c r="AY138" s="14" t="s">
        <v>121</v>
      </c>
      <c r="BE138" s="172">
        <f t="shared" si="14"/>
        <v>0</v>
      </c>
      <c r="BF138" s="172">
        <f t="shared" si="15"/>
        <v>0</v>
      </c>
      <c r="BG138" s="172">
        <f t="shared" si="16"/>
        <v>0</v>
      </c>
      <c r="BH138" s="172">
        <f t="shared" si="17"/>
        <v>0</v>
      </c>
      <c r="BI138" s="172">
        <f t="shared" si="18"/>
        <v>0</v>
      </c>
      <c r="BJ138" s="14" t="s">
        <v>120</v>
      </c>
      <c r="BK138" s="172">
        <f t="shared" si="19"/>
        <v>0</v>
      </c>
      <c r="BL138" s="14" t="s">
        <v>135</v>
      </c>
      <c r="BM138" s="171" t="s">
        <v>464</v>
      </c>
    </row>
    <row r="139" spans="1:65" s="2" customFormat="1" ht="16.5" customHeight="1">
      <c r="A139" s="29"/>
      <c r="B139" s="158"/>
      <c r="C139" s="159" t="s">
        <v>157</v>
      </c>
      <c r="D139" s="159" t="s">
        <v>125</v>
      </c>
      <c r="E139" s="160" t="s">
        <v>465</v>
      </c>
      <c r="F139" s="161" t="s">
        <v>466</v>
      </c>
      <c r="G139" s="162" t="s">
        <v>128</v>
      </c>
      <c r="H139" s="163">
        <v>38</v>
      </c>
      <c r="I139" s="164"/>
      <c r="J139" s="165">
        <f t="shared" si="10"/>
        <v>0</v>
      </c>
      <c r="K139" s="166"/>
      <c r="L139" s="30"/>
      <c r="M139" s="167" t="s">
        <v>1</v>
      </c>
      <c r="N139" s="168" t="s">
        <v>40</v>
      </c>
      <c r="O139" s="55"/>
      <c r="P139" s="169">
        <f t="shared" si="11"/>
        <v>0</v>
      </c>
      <c r="Q139" s="169">
        <v>2.9E-4</v>
      </c>
      <c r="R139" s="169">
        <f t="shared" si="12"/>
        <v>1.102E-2</v>
      </c>
      <c r="S139" s="169">
        <v>0</v>
      </c>
      <c r="T139" s="170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1" t="s">
        <v>135</v>
      </c>
      <c r="AT139" s="171" t="s">
        <v>125</v>
      </c>
      <c r="AU139" s="171" t="s">
        <v>120</v>
      </c>
      <c r="AY139" s="14" t="s">
        <v>121</v>
      </c>
      <c r="BE139" s="172">
        <f t="shared" si="14"/>
        <v>0</v>
      </c>
      <c r="BF139" s="172">
        <f t="shared" si="15"/>
        <v>0</v>
      </c>
      <c r="BG139" s="172">
        <f t="shared" si="16"/>
        <v>0</v>
      </c>
      <c r="BH139" s="172">
        <f t="shared" si="17"/>
        <v>0</v>
      </c>
      <c r="BI139" s="172">
        <f t="shared" si="18"/>
        <v>0</v>
      </c>
      <c r="BJ139" s="14" t="s">
        <v>120</v>
      </c>
      <c r="BK139" s="172">
        <f t="shared" si="19"/>
        <v>0</v>
      </c>
      <c r="BL139" s="14" t="s">
        <v>135</v>
      </c>
      <c r="BM139" s="171" t="s">
        <v>467</v>
      </c>
    </row>
    <row r="140" spans="1:65" s="2" customFormat="1" ht="16.5" customHeight="1">
      <c r="A140" s="29"/>
      <c r="B140" s="158"/>
      <c r="C140" s="159" t="s">
        <v>197</v>
      </c>
      <c r="D140" s="159" t="s">
        <v>125</v>
      </c>
      <c r="E140" s="160" t="s">
        <v>468</v>
      </c>
      <c r="F140" s="161" t="s">
        <v>469</v>
      </c>
      <c r="G140" s="162" t="s">
        <v>128</v>
      </c>
      <c r="H140" s="163">
        <v>38.65</v>
      </c>
      <c r="I140" s="164"/>
      <c r="J140" s="165">
        <f t="shared" si="10"/>
        <v>0</v>
      </c>
      <c r="K140" s="166"/>
      <c r="L140" s="30"/>
      <c r="M140" s="167" t="s">
        <v>1</v>
      </c>
      <c r="N140" s="168" t="s">
        <v>40</v>
      </c>
      <c r="O140" s="55"/>
      <c r="P140" s="169">
        <f t="shared" si="11"/>
        <v>0</v>
      </c>
      <c r="Q140" s="169">
        <v>2.3000000000000001E-4</v>
      </c>
      <c r="R140" s="169">
        <f t="shared" si="12"/>
        <v>8.8894999999999998E-3</v>
      </c>
      <c r="S140" s="169">
        <v>0</v>
      </c>
      <c r="T140" s="170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1" t="s">
        <v>135</v>
      </c>
      <c r="AT140" s="171" t="s">
        <v>125</v>
      </c>
      <c r="AU140" s="171" t="s">
        <v>120</v>
      </c>
      <c r="AY140" s="14" t="s">
        <v>121</v>
      </c>
      <c r="BE140" s="172">
        <f t="shared" si="14"/>
        <v>0</v>
      </c>
      <c r="BF140" s="172">
        <f t="shared" si="15"/>
        <v>0</v>
      </c>
      <c r="BG140" s="172">
        <f t="shared" si="16"/>
        <v>0</v>
      </c>
      <c r="BH140" s="172">
        <f t="shared" si="17"/>
        <v>0</v>
      </c>
      <c r="BI140" s="172">
        <f t="shared" si="18"/>
        <v>0</v>
      </c>
      <c r="BJ140" s="14" t="s">
        <v>120</v>
      </c>
      <c r="BK140" s="172">
        <f t="shared" si="19"/>
        <v>0</v>
      </c>
      <c r="BL140" s="14" t="s">
        <v>135</v>
      </c>
      <c r="BM140" s="171" t="s">
        <v>470</v>
      </c>
    </row>
    <row r="141" spans="1:65" s="2" customFormat="1" ht="16.5" customHeight="1">
      <c r="A141" s="29"/>
      <c r="B141" s="158"/>
      <c r="C141" s="159" t="s">
        <v>129</v>
      </c>
      <c r="D141" s="159" t="s">
        <v>125</v>
      </c>
      <c r="E141" s="160" t="s">
        <v>471</v>
      </c>
      <c r="F141" s="161" t="s">
        <v>472</v>
      </c>
      <c r="G141" s="162" t="s">
        <v>128</v>
      </c>
      <c r="H141" s="163">
        <v>9.35</v>
      </c>
      <c r="I141" s="164"/>
      <c r="J141" s="165">
        <f t="shared" si="10"/>
        <v>0</v>
      </c>
      <c r="K141" s="166"/>
      <c r="L141" s="30"/>
      <c r="M141" s="167" t="s">
        <v>1</v>
      </c>
      <c r="N141" s="168" t="s">
        <v>40</v>
      </c>
      <c r="O141" s="55"/>
      <c r="P141" s="169">
        <f t="shared" si="11"/>
        <v>0</v>
      </c>
      <c r="Q141" s="169">
        <v>1.6000000000000001E-4</v>
      </c>
      <c r="R141" s="169">
        <f t="shared" si="12"/>
        <v>1.4960000000000002E-3</v>
      </c>
      <c r="S141" s="169">
        <v>0</v>
      </c>
      <c r="T141" s="170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1" t="s">
        <v>135</v>
      </c>
      <c r="AT141" s="171" t="s">
        <v>125</v>
      </c>
      <c r="AU141" s="171" t="s">
        <v>120</v>
      </c>
      <c r="AY141" s="14" t="s">
        <v>121</v>
      </c>
      <c r="BE141" s="172">
        <f t="shared" si="14"/>
        <v>0</v>
      </c>
      <c r="BF141" s="172">
        <f t="shared" si="15"/>
        <v>0</v>
      </c>
      <c r="BG141" s="172">
        <f t="shared" si="16"/>
        <v>0</v>
      </c>
      <c r="BH141" s="172">
        <f t="shared" si="17"/>
        <v>0</v>
      </c>
      <c r="BI141" s="172">
        <f t="shared" si="18"/>
        <v>0</v>
      </c>
      <c r="BJ141" s="14" t="s">
        <v>120</v>
      </c>
      <c r="BK141" s="172">
        <f t="shared" si="19"/>
        <v>0</v>
      </c>
      <c r="BL141" s="14" t="s">
        <v>135</v>
      </c>
      <c r="BM141" s="171" t="s">
        <v>473</v>
      </c>
    </row>
    <row r="142" spans="1:65" s="2" customFormat="1" ht="24" customHeight="1">
      <c r="A142" s="29"/>
      <c r="B142" s="158"/>
      <c r="C142" s="159" t="s">
        <v>204</v>
      </c>
      <c r="D142" s="159" t="s">
        <v>125</v>
      </c>
      <c r="E142" s="160" t="s">
        <v>474</v>
      </c>
      <c r="F142" s="161" t="s">
        <v>475</v>
      </c>
      <c r="G142" s="162" t="s">
        <v>426</v>
      </c>
      <c r="H142" s="163">
        <v>18.03</v>
      </c>
      <c r="I142" s="164"/>
      <c r="J142" s="165">
        <f t="shared" si="10"/>
        <v>0</v>
      </c>
      <c r="K142" s="166"/>
      <c r="L142" s="30"/>
      <c r="M142" s="167" t="s">
        <v>1</v>
      </c>
      <c r="N142" s="168" t="s">
        <v>40</v>
      </c>
      <c r="O142" s="55"/>
      <c r="P142" s="169">
        <f t="shared" si="11"/>
        <v>0</v>
      </c>
      <c r="Q142" s="169">
        <v>0</v>
      </c>
      <c r="R142" s="169">
        <f t="shared" si="12"/>
        <v>0</v>
      </c>
      <c r="S142" s="169">
        <v>1.2E-2</v>
      </c>
      <c r="T142" s="170">
        <f t="shared" si="13"/>
        <v>0.21636000000000002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1" t="s">
        <v>135</v>
      </c>
      <c r="AT142" s="171" t="s">
        <v>125</v>
      </c>
      <c r="AU142" s="171" t="s">
        <v>120</v>
      </c>
      <c r="AY142" s="14" t="s">
        <v>121</v>
      </c>
      <c r="BE142" s="172">
        <f t="shared" si="14"/>
        <v>0</v>
      </c>
      <c r="BF142" s="172">
        <f t="shared" si="15"/>
        <v>0</v>
      </c>
      <c r="BG142" s="172">
        <f t="shared" si="16"/>
        <v>0</v>
      </c>
      <c r="BH142" s="172">
        <f t="shared" si="17"/>
        <v>0</v>
      </c>
      <c r="BI142" s="172">
        <f t="shared" si="18"/>
        <v>0</v>
      </c>
      <c r="BJ142" s="14" t="s">
        <v>120</v>
      </c>
      <c r="BK142" s="172">
        <f t="shared" si="19"/>
        <v>0</v>
      </c>
      <c r="BL142" s="14" t="s">
        <v>135</v>
      </c>
      <c r="BM142" s="171" t="s">
        <v>476</v>
      </c>
    </row>
    <row r="143" spans="1:65" s="2" customFormat="1" ht="16.5" customHeight="1">
      <c r="A143" s="29"/>
      <c r="B143" s="158"/>
      <c r="C143" s="159" t="s">
        <v>163</v>
      </c>
      <c r="D143" s="159" t="s">
        <v>125</v>
      </c>
      <c r="E143" s="160" t="s">
        <v>477</v>
      </c>
      <c r="F143" s="161" t="s">
        <v>478</v>
      </c>
      <c r="G143" s="162" t="s">
        <v>479</v>
      </c>
      <c r="H143" s="163">
        <v>0.28000000000000003</v>
      </c>
      <c r="I143" s="164"/>
      <c r="J143" s="165">
        <f t="shared" si="10"/>
        <v>0</v>
      </c>
      <c r="K143" s="166"/>
      <c r="L143" s="30"/>
      <c r="M143" s="167" t="s">
        <v>1</v>
      </c>
      <c r="N143" s="168" t="s">
        <v>40</v>
      </c>
      <c r="O143" s="55"/>
      <c r="P143" s="169">
        <f t="shared" si="11"/>
        <v>0</v>
      </c>
      <c r="Q143" s="169">
        <v>0</v>
      </c>
      <c r="R143" s="169">
        <f t="shared" si="12"/>
        <v>0</v>
      </c>
      <c r="S143" s="169">
        <v>0</v>
      </c>
      <c r="T143" s="170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1" t="s">
        <v>135</v>
      </c>
      <c r="AT143" s="171" t="s">
        <v>125</v>
      </c>
      <c r="AU143" s="171" t="s">
        <v>120</v>
      </c>
      <c r="AY143" s="14" t="s">
        <v>121</v>
      </c>
      <c r="BE143" s="172">
        <f t="shared" si="14"/>
        <v>0</v>
      </c>
      <c r="BF143" s="172">
        <f t="shared" si="15"/>
        <v>0</v>
      </c>
      <c r="BG143" s="172">
        <f t="shared" si="16"/>
        <v>0</v>
      </c>
      <c r="BH143" s="172">
        <f t="shared" si="17"/>
        <v>0</v>
      </c>
      <c r="BI143" s="172">
        <f t="shared" si="18"/>
        <v>0</v>
      </c>
      <c r="BJ143" s="14" t="s">
        <v>120</v>
      </c>
      <c r="BK143" s="172">
        <f t="shared" si="19"/>
        <v>0</v>
      </c>
      <c r="BL143" s="14" t="s">
        <v>135</v>
      </c>
      <c r="BM143" s="171" t="s">
        <v>480</v>
      </c>
    </row>
    <row r="144" spans="1:65" s="2" customFormat="1" ht="24" customHeight="1">
      <c r="A144" s="29"/>
      <c r="B144" s="158"/>
      <c r="C144" s="159" t="s">
        <v>211</v>
      </c>
      <c r="D144" s="159" t="s">
        <v>125</v>
      </c>
      <c r="E144" s="160" t="s">
        <v>481</v>
      </c>
      <c r="F144" s="161" t="s">
        <v>482</v>
      </c>
      <c r="G144" s="162" t="s">
        <v>479</v>
      </c>
      <c r="H144" s="163">
        <v>11.2</v>
      </c>
      <c r="I144" s="164"/>
      <c r="J144" s="165">
        <f t="shared" si="10"/>
        <v>0</v>
      </c>
      <c r="K144" s="166"/>
      <c r="L144" s="30"/>
      <c r="M144" s="167" t="s">
        <v>1</v>
      </c>
      <c r="N144" s="168" t="s">
        <v>40</v>
      </c>
      <c r="O144" s="55"/>
      <c r="P144" s="169">
        <f t="shared" si="11"/>
        <v>0</v>
      </c>
      <c r="Q144" s="169">
        <v>0</v>
      </c>
      <c r="R144" s="169">
        <f t="shared" si="12"/>
        <v>0</v>
      </c>
      <c r="S144" s="169">
        <v>0</v>
      </c>
      <c r="T144" s="170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1" t="s">
        <v>135</v>
      </c>
      <c r="AT144" s="171" t="s">
        <v>125</v>
      </c>
      <c r="AU144" s="171" t="s">
        <v>120</v>
      </c>
      <c r="AY144" s="14" t="s">
        <v>121</v>
      </c>
      <c r="BE144" s="172">
        <f t="shared" si="14"/>
        <v>0</v>
      </c>
      <c r="BF144" s="172">
        <f t="shared" si="15"/>
        <v>0</v>
      </c>
      <c r="BG144" s="172">
        <f t="shared" si="16"/>
        <v>0</v>
      </c>
      <c r="BH144" s="172">
        <f t="shared" si="17"/>
        <v>0</v>
      </c>
      <c r="BI144" s="172">
        <f t="shared" si="18"/>
        <v>0</v>
      </c>
      <c r="BJ144" s="14" t="s">
        <v>120</v>
      </c>
      <c r="BK144" s="172">
        <f t="shared" si="19"/>
        <v>0</v>
      </c>
      <c r="BL144" s="14" t="s">
        <v>135</v>
      </c>
      <c r="BM144" s="171" t="s">
        <v>483</v>
      </c>
    </row>
    <row r="145" spans="1:65" s="2" customFormat="1" ht="24" customHeight="1">
      <c r="A145" s="29"/>
      <c r="B145" s="158"/>
      <c r="C145" s="159" t="s">
        <v>7</v>
      </c>
      <c r="D145" s="159" t="s">
        <v>125</v>
      </c>
      <c r="E145" s="160" t="s">
        <v>484</v>
      </c>
      <c r="F145" s="161" t="s">
        <v>485</v>
      </c>
      <c r="G145" s="162" t="s">
        <v>479</v>
      </c>
      <c r="H145" s="163">
        <v>0.28000000000000003</v>
      </c>
      <c r="I145" s="164"/>
      <c r="J145" s="165">
        <f t="shared" si="10"/>
        <v>0</v>
      </c>
      <c r="K145" s="166"/>
      <c r="L145" s="30"/>
      <c r="M145" s="167" t="s">
        <v>1</v>
      </c>
      <c r="N145" s="168" t="s">
        <v>40</v>
      </c>
      <c r="O145" s="55"/>
      <c r="P145" s="169">
        <f t="shared" si="11"/>
        <v>0</v>
      </c>
      <c r="Q145" s="169">
        <v>0</v>
      </c>
      <c r="R145" s="169">
        <f t="shared" si="12"/>
        <v>0</v>
      </c>
      <c r="S145" s="169">
        <v>0</v>
      </c>
      <c r="T145" s="170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1" t="s">
        <v>135</v>
      </c>
      <c r="AT145" s="171" t="s">
        <v>125</v>
      </c>
      <c r="AU145" s="171" t="s">
        <v>120</v>
      </c>
      <c r="AY145" s="14" t="s">
        <v>121</v>
      </c>
      <c r="BE145" s="172">
        <f t="shared" si="14"/>
        <v>0</v>
      </c>
      <c r="BF145" s="172">
        <f t="shared" si="15"/>
        <v>0</v>
      </c>
      <c r="BG145" s="172">
        <f t="shared" si="16"/>
        <v>0</v>
      </c>
      <c r="BH145" s="172">
        <f t="shared" si="17"/>
        <v>0</v>
      </c>
      <c r="BI145" s="172">
        <f t="shared" si="18"/>
        <v>0</v>
      </c>
      <c r="BJ145" s="14" t="s">
        <v>120</v>
      </c>
      <c r="BK145" s="172">
        <f t="shared" si="19"/>
        <v>0</v>
      </c>
      <c r="BL145" s="14" t="s">
        <v>135</v>
      </c>
      <c r="BM145" s="171" t="s">
        <v>486</v>
      </c>
    </row>
    <row r="146" spans="1:65" s="2" customFormat="1" ht="24" customHeight="1">
      <c r="A146" s="29"/>
      <c r="B146" s="158"/>
      <c r="C146" s="159" t="s">
        <v>238</v>
      </c>
      <c r="D146" s="159" t="s">
        <v>125</v>
      </c>
      <c r="E146" s="160" t="s">
        <v>487</v>
      </c>
      <c r="F146" s="161" t="s">
        <v>488</v>
      </c>
      <c r="G146" s="162" t="s">
        <v>479</v>
      </c>
      <c r="H146" s="163">
        <v>0.28000000000000003</v>
      </c>
      <c r="I146" s="164"/>
      <c r="J146" s="165">
        <f t="shared" si="10"/>
        <v>0</v>
      </c>
      <c r="K146" s="166"/>
      <c r="L146" s="30"/>
      <c r="M146" s="167" t="s">
        <v>1</v>
      </c>
      <c r="N146" s="168" t="s">
        <v>40</v>
      </c>
      <c r="O146" s="55"/>
      <c r="P146" s="169">
        <f t="shared" si="11"/>
        <v>0</v>
      </c>
      <c r="Q146" s="169">
        <v>0</v>
      </c>
      <c r="R146" s="169">
        <f t="shared" si="12"/>
        <v>0</v>
      </c>
      <c r="S146" s="169">
        <v>0</v>
      </c>
      <c r="T146" s="170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1" t="s">
        <v>135</v>
      </c>
      <c r="AT146" s="171" t="s">
        <v>125</v>
      </c>
      <c r="AU146" s="171" t="s">
        <v>120</v>
      </c>
      <c r="AY146" s="14" t="s">
        <v>121</v>
      </c>
      <c r="BE146" s="172">
        <f t="shared" si="14"/>
        <v>0</v>
      </c>
      <c r="BF146" s="172">
        <f t="shared" si="15"/>
        <v>0</v>
      </c>
      <c r="BG146" s="172">
        <f t="shared" si="16"/>
        <v>0</v>
      </c>
      <c r="BH146" s="172">
        <f t="shared" si="17"/>
        <v>0</v>
      </c>
      <c r="BI146" s="172">
        <f t="shared" si="18"/>
        <v>0</v>
      </c>
      <c r="BJ146" s="14" t="s">
        <v>120</v>
      </c>
      <c r="BK146" s="172">
        <f t="shared" si="19"/>
        <v>0</v>
      </c>
      <c r="BL146" s="14" t="s">
        <v>135</v>
      </c>
      <c r="BM146" s="171" t="s">
        <v>489</v>
      </c>
    </row>
    <row r="147" spans="1:65" s="12" customFormat="1" ht="22.9" customHeight="1">
      <c r="B147" s="145"/>
      <c r="D147" s="146" t="s">
        <v>73</v>
      </c>
      <c r="E147" s="156" t="s">
        <v>490</v>
      </c>
      <c r="F147" s="156" t="s">
        <v>491</v>
      </c>
      <c r="I147" s="148"/>
      <c r="J147" s="157">
        <f>BK147</f>
        <v>0</v>
      </c>
      <c r="L147" s="145"/>
      <c r="M147" s="150"/>
      <c r="N147" s="151"/>
      <c r="O147" s="151"/>
      <c r="P147" s="152">
        <f>P148</f>
        <v>0</v>
      </c>
      <c r="Q147" s="151"/>
      <c r="R147" s="152">
        <f>R148</f>
        <v>0</v>
      </c>
      <c r="S147" s="151"/>
      <c r="T147" s="153">
        <f>T148</f>
        <v>0</v>
      </c>
      <c r="AR147" s="146" t="s">
        <v>82</v>
      </c>
      <c r="AT147" s="154" t="s">
        <v>73</v>
      </c>
      <c r="AU147" s="154" t="s">
        <v>82</v>
      </c>
      <c r="AY147" s="146" t="s">
        <v>121</v>
      </c>
      <c r="BK147" s="155">
        <f>BK148</f>
        <v>0</v>
      </c>
    </row>
    <row r="148" spans="1:65" s="2" customFormat="1" ht="24" customHeight="1">
      <c r="A148" s="29"/>
      <c r="B148" s="158"/>
      <c r="C148" s="159" t="s">
        <v>169</v>
      </c>
      <c r="D148" s="159" t="s">
        <v>125</v>
      </c>
      <c r="E148" s="160" t="s">
        <v>492</v>
      </c>
      <c r="F148" s="161" t="s">
        <v>493</v>
      </c>
      <c r="G148" s="162" t="s">
        <v>479</v>
      </c>
      <c r="H148" s="163">
        <v>13.17</v>
      </c>
      <c r="I148" s="164"/>
      <c r="J148" s="165">
        <f>ROUND(I148*H148,2)</f>
        <v>0</v>
      </c>
      <c r="K148" s="166"/>
      <c r="L148" s="30"/>
      <c r="M148" s="167" t="s">
        <v>1</v>
      </c>
      <c r="N148" s="168" t="s">
        <v>40</v>
      </c>
      <c r="O148" s="55"/>
      <c r="P148" s="169">
        <f>O148*H148</f>
        <v>0</v>
      </c>
      <c r="Q148" s="169">
        <v>0</v>
      </c>
      <c r="R148" s="169">
        <f>Q148*H148</f>
        <v>0</v>
      </c>
      <c r="S148" s="169">
        <v>0</v>
      </c>
      <c r="T148" s="170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1" t="s">
        <v>135</v>
      </c>
      <c r="AT148" s="171" t="s">
        <v>125</v>
      </c>
      <c r="AU148" s="171" t="s">
        <v>120</v>
      </c>
      <c r="AY148" s="14" t="s">
        <v>121</v>
      </c>
      <c r="BE148" s="172">
        <f>IF(N148="základná",J148,0)</f>
        <v>0</v>
      </c>
      <c r="BF148" s="172">
        <f>IF(N148="znížená",J148,0)</f>
        <v>0</v>
      </c>
      <c r="BG148" s="172">
        <f>IF(N148="zákl. prenesená",J148,0)</f>
        <v>0</v>
      </c>
      <c r="BH148" s="172">
        <f>IF(N148="zníž. prenesená",J148,0)</f>
        <v>0</v>
      </c>
      <c r="BI148" s="172">
        <f>IF(N148="nulová",J148,0)</f>
        <v>0</v>
      </c>
      <c r="BJ148" s="14" t="s">
        <v>120</v>
      </c>
      <c r="BK148" s="172">
        <f>ROUND(I148*H148,2)</f>
        <v>0</v>
      </c>
      <c r="BL148" s="14" t="s">
        <v>135</v>
      </c>
      <c r="BM148" s="171" t="s">
        <v>494</v>
      </c>
    </row>
    <row r="149" spans="1:65" s="12" customFormat="1" ht="25.9" customHeight="1">
      <c r="B149" s="145"/>
      <c r="D149" s="146" t="s">
        <v>73</v>
      </c>
      <c r="E149" s="147" t="s">
        <v>118</v>
      </c>
      <c r="F149" s="147" t="s">
        <v>119</v>
      </c>
      <c r="I149" s="148"/>
      <c r="J149" s="149">
        <f>BK149</f>
        <v>0</v>
      </c>
      <c r="L149" s="145"/>
      <c r="M149" s="150"/>
      <c r="N149" s="151"/>
      <c r="O149" s="151"/>
      <c r="P149" s="152">
        <f>P150</f>
        <v>0</v>
      </c>
      <c r="Q149" s="151"/>
      <c r="R149" s="152">
        <f>R150</f>
        <v>2.2557499999999998E-2</v>
      </c>
      <c r="S149" s="151"/>
      <c r="T149" s="153">
        <f>T150</f>
        <v>6.39985E-2</v>
      </c>
      <c r="AR149" s="146" t="s">
        <v>120</v>
      </c>
      <c r="AT149" s="154" t="s">
        <v>73</v>
      </c>
      <c r="AU149" s="154" t="s">
        <v>74</v>
      </c>
      <c r="AY149" s="146" t="s">
        <v>121</v>
      </c>
      <c r="BK149" s="155">
        <f>BK150</f>
        <v>0</v>
      </c>
    </row>
    <row r="150" spans="1:65" s="12" customFormat="1" ht="22.9" customHeight="1">
      <c r="B150" s="145"/>
      <c r="D150" s="146" t="s">
        <v>73</v>
      </c>
      <c r="E150" s="156" t="s">
        <v>495</v>
      </c>
      <c r="F150" s="156" t="s">
        <v>496</v>
      </c>
      <c r="I150" s="148"/>
      <c r="J150" s="157">
        <f>BK150</f>
        <v>0</v>
      </c>
      <c r="L150" s="145"/>
      <c r="M150" s="150"/>
      <c r="N150" s="151"/>
      <c r="O150" s="151"/>
      <c r="P150" s="152">
        <f>SUM(P151:P156)</f>
        <v>0</v>
      </c>
      <c r="Q150" s="151"/>
      <c r="R150" s="152">
        <f>SUM(R151:R156)</f>
        <v>2.2557499999999998E-2</v>
      </c>
      <c r="S150" s="151"/>
      <c r="T150" s="153">
        <f>SUM(T151:T156)</f>
        <v>6.39985E-2</v>
      </c>
      <c r="AR150" s="146" t="s">
        <v>120</v>
      </c>
      <c r="AT150" s="154" t="s">
        <v>73</v>
      </c>
      <c r="AU150" s="154" t="s">
        <v>82</v>
      </c>
      <c r="AY150" s="146" t="s">
        <v>121</v>
      </c>
      <c r="BK150" s="155">
        <f>SUM(BK151:BK156)</f>
        <v>0</v>
      </c>
    </row>
    <row r="151" spans="1:65" s="2" customFormat="1" ht="24" customHeight="1">
      <c r="A151" s="29"/>
      <c r="B151" s="158"/>
      <c r="C151" s="159" t="s">
        <v>247</v>
      </c>
      <c r="D151" s="159" t="s">
        <v>125</v>
      </c>
      <c r="E151" s="160" t="s">
        <v>497</v>
      </c>
      <c r="F151" s="161" t="s">
        <v>498</v>
      </c>
      <c r="G151" s="162" t="s">
        <v>128</v>
      </c>
      <c r="H151" s="163">
        <v>7</v>
      </c>
      <c r="I151" s="164"/>
      <c r="J151" s="165">
        <f t="shared" ref="J151:J156" si="20">ROUND(I151*H151,2)</f>
        <v>0</v>
      </c>
      <c r="K151" s="166"/>
      <c r="L151" s="30"/>
      <c r="M151" s="167" t="s">
        <v>1</v>
      </c>
      <c r="N151" s="168" t="s">
        <v>40</v>
      </c>
      <c r="O151" s="55"/>
      <c r="P151" s="169">
        <f t="shared" ref="P151:P156" si="21">O151*H151</f>
        <v>0</v>
      </c>
      <c r="Q151" s="169">
        <v>0</v>
      </c>
      <c r="R151" s="169">
        <f t="shared" ref="R151:R156" si="22">Q151*H151</f>
        <v>0</v>
      </c>
      <c r="S151" s="169">
        <v>0</v>
      </c>
      <c r="T151" s="170">
        <f t="shared" ref="T151:T156" si="23"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1" t="s">
        <v>129</v>
      </c>
      <c r="AT151" s="171" t="s">
        <v>125</v>
      </c>
      <c r="AU151" s="171" t="s">
        <v>120</v>
      </c>
      <c r="AY151" s="14" t="s">
        <v>121</v>
      </c>
      <c r="BE151" s="172">
        <f t="shared" ref="BE151:BE156" si="24">IF(N151="základná",J151,0)</f>
        <v>0</v>
      </c>
      <c r="BF151" s="172">
        <f t="shared" ref="BF151:BF156" si="25">IF(N151="znížená",J151,0)</f>
        <v>0</v>
      </c>
      <c r="BG151" s="172">
        <f t="shared" ref="BG151:BG156" si="26">IF(N151="zákl. prenesená",J151,0)</f>
        <v>0</v>
      </c>
      <c r="BH151" s="172">
        <f t="shared" ref="BH151:BH156" si="27">IF(N151="zníž. prenesená",J151,0)</f>
        <v>0</v>
      </c>
      <c r="BI151" s="172">
        <f t="shared" ref="BI151:BI156" si="28">IF(N151="nulová",J151,0)</f>
        <v>0</v>
      </c>
      <c r="BJ151" s="14" t="s">
        <v>120</v>
      </c>
      <c r="BK151" s="172">
        <f t="shared" ref="BK151:BK156" si="29">ROUND(I151*H151,2)</f>
        <v>0</v>
      </c>
      <c r="BL151" s="14" t="s">
        <v>129</v>
      </c>
      <c r="BM151" s="171" t="s">
        <v>499</v>
      </c>
    </row>
    <row r="152" spans="1:65" s="2" customFormat="1" ht="24" customHeight="1">
      <c r="A152" s="29"/>
      <c r="B152" s="158"/>
      <c r="C152" s="159" t="s">
        <v>173</v>
      </c>
      <c r="D152" s="159" t="s">
        <v>125</v>
      </c>
      <c r="E152" s="160" t="s">
        <v>500</v>
      </c>
      <c r="F152" s="161" t="s">
        <v>501</v>
      </c>
      <c r="G152" s="162" t="s">
        <v>128</v>
      </c>
      <c r="H152" s="163">
        <v>9.35</v>
      </c>
      <c r="I152" s="164"/>
      <c r="J152" s="165">
        <f t="shared" si="20"/>
        <v>0</v>
      </c>
      <c r="K152" s="166"/>
      <c r="L152" s="30"/>
      <c r="M152" s="167" t="s">
        <v>1</v>
      </c>
      <c r="N152" s="168" t="s">
        <v>40</v>
      </c>
      <c r="O152" s="55"/>
      <c r="P152" s="169">
        <f t="shared" si="21"/>
        <v>0</v>
      </c>
      <c r="Q152" s="169">
        <v>2.2499999999999998E-3</v>
      </c>
      <c r="R152" s="169">
        <f t="shared" si="22"/>
        <v>2.1037499999999997E-2</v>
      </c>
      <c r="S152" s="169">
        <v>0</v>
      </c>
      <c r="T152" s="170">
        <f t="shared" si="2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1" t="s">
        <v>129</v>
      </c>
      <c r="AT152" s="171" t="s">
        <v>125</v>
      </c>
      <c r="AU152" s="171" t="s">
        <v>120</v>
      </c>
      <c r="AY152" s="14" t="s">
        <v>121</v>
      </c>
      <c r="BE152" s="172">
        <f t="shared" si="24"/>
        <v>0</v>
      </c>
      <c r="BF152" s="172">
        <f t="shared" si="25"/>
        <v>0</v>
      </c>
      <c r="BG152" s="172">
        <f t="shared" si="26"/>
        <v>0</v>
      </c>
      <c r="BH152" s="172">
        <f t="shared" si="27"/>
        <v>0</v>
      </c>
      <c r="BI152" s="172">
        <f t="shared" si="28"/>
        <v>0</v>
      </c>
      <c r="BJ152" s="14" t="s">
        <v>120</v>
      </c>
      <c r="BK152" s="172">
        <f t="shared" si="29"/>
        <v>0</v>
      </c>
      <c r="BL152" s="14" t="s">
        <v>129</v>
      </c>
      <c r="BM152" s="171" t="s">
        <v>502</v>
      </c>
    </row>
    <row r="153" spans="1:65" s="2" customFormat="1" ht="24" customHeight="1">
      <c r="A153" s="29"/>
      <c r="B153" s="158"/>
      <c r="C153" s="159" t="s">
        <v>259</v>
      </c>
      <c r="D153" s="159" t="s">
        <v>125</v>
      </c>
      <c r="E153" s="160" t="s">
        <v>503</v>
      </c>
      <c r="F153" s="161" t="s">
        <v>504</v>
      </c>
      <c r="G153" s="162" t="s">
        <v>128</v>
      </c>
      <c r="H153" s="163">
        <v>9.35</v>
      </c>
      <c r="I153" s="164"/>
      <c r="J153" s="165">
        <f t="shared" si="20"/>
        <v>0</v>
      </c>
      <c r="K153" s="166"/>
      <c r="L153" s="30"/>
      <c r="M153" s="167" t="s">
        <v>1</v>
      </c>
      <c r="N153" s="168" t="s">
        <v>40</v>
      </c>
      <c r="O153" s="55"/>
      <c r="P153" s="169">
        <f t="shared" si="21"/>
        <v>0</v>
      </c>
      <c r="Q153" s="169">
        <v>0</v>
      </c>
      <c r="R153" s="169">
        <f t="shared" si="22"/>
        <v>0</v>
      </c>
      <c r="S153" s="169">
        <v>1.3500000000000001E-3</v>
      </c>
      <c r="T153" s="170">
        <f t="shared" si="23"/>
        <v>1.26225E-2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1" t="s">
        <v>129</v>
      </c>
      <c r="AT153" s="171" t="s">
        <v>125</v>
      </c>
      <c r="AU153" s="171" t="s">
        <v>120</v>
      </c>
      <c r="AY153" s="14" t="s">
        <v>121</v>
      </c>
      <c r="BE153" s="172">
        <f t="shared" si="24"/>
        <v>0</v>
      </c>
      <c r="BF153" s="172">
        <f t="shared" si="25"/>
        <v>0</v>
      </c>
      <c r="BG153" s="172">
        <f t="shared" si="26"/>
        <v>0</v>
      </c>
      <c r="BH153" s="172">
        <f t="shared" si="27"/>
        <v>0</v>
      </c>
      <c r="BI153" s="172">
        <f t="shared" si="28"/>
        <v>0</v>
      </c>
      <c r="BJ153" s="14" t="s">
        <v>120</v>
      </c>
      <c r="BK153" s="172">
        <f t="shared" si="29"/>
        <v>0</v>
      </c>
      <c r="BL153" s="14" t="s">
        <v>129</v>
      </c>
      <c r="BM153" s="171" t="s">
        <v>505</v>
      </c>
    </row>
    <row r="154" spans="1:65" s="2" customFormat="1" ht="24" customHeight="1">
      <c r="A154" s="29"/>
      <c r="B154" s="158"/>
      <c r="C154" s="159" t="s">
        <v>176</v>
      </c>
      <c r="D154" s="159" t="s">
        <v>125</v>
      </c>
      <c r="E154" s="160" t="s">
        <v>506</v>
      </c>
      <c r="F154" s="161" t="s">
        <v>507</v>
      </c>
      <c r="G154" s="162" t="s">
        <v>128</v>
      </c>
      <c r="H154" s="163">
        <v>15.2</v>
      </c>
      <c r="I154" s="164"/>
      <c r="J154" s="165">
        <f t="shared" si="20"/>
        <v>0</v>
      </c>
      <c r="K154" s="166"/>
      <c r="L154" s="30"/>
      <c r="M154" s="167" t="s">
        <v>1</v>
      </c>
      <c r="N154" s="168" t="s">
        <v>40</v>
      </c>
      <c r="O154" s="55"/>
      <c r="P154" s="169">
        <f t="shared" si="21"/>
        <v>0</v>
      </c>
      <c r="Q154" s="169">
        <v>0</v>
      </c>
      <c r="R154" s="169">
        <f t="shared" si="22"/>
        <v>0</v>
      </c>
      <c r="S154" s="169">
        <v>3.3800000000000002E-3</v>
      </c>
      <c r="T154" s="170">
        <f t="shared" si="23"/>
        <v>5.1375999999999998E-2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1" t="s">
        <v>129</v>
      </c>
      <c r="AT154" s="171" t="s">
        <v>125</v>
      </c>
      <c r="AU154" s="171" t="s">
        <v>120</v>
      </c>
      <c r="AY154" s="14" t="s">
        <v>121</v>
      </c>
      <c r="BE154" s="172">
        <f t="shared" si="24"/>
        <v>0</v>
      </c>
      <c r="BF154" s="172">
        <f t="shared" si="25"/>
        <v>0</v>
      </c>
      <c r="BG154" s="172">
        <f t="shared" si="26"/>
        <v>0</v>
      </c>
      <c r="BH154" s="172">
        <f t="shared" si="27"/>
        <v>0</v>
      </c>
      <c r="BI154" s="172">
        <f t="shared" si="28"/>
        <v>0</v>
      </c>
      <c r="BJ154" s="14" t="s">
        <v>120</v>
      </c>
      <c r="BK154" s="172">
        <f t="shared" si="29"/>
        <v>0</v>
      </c>
      <c r="BL154" s="14" t="s">
        <v>129</v>
      </c>
      <c r="BM154" s="171" t="s">
        <v>508</v>
      </c>
    </row>
    <row r="155" spans="1:65" s="2" customFormat="1" ht="36" customHeight="1">
      <c r="A155" s="29"/>
      <c r="B155" s="158"/>
      <c r="C155" s="159" t="s">
        <v>264</v>
      </c>
      <c r="D155" s="159" t="s">
        <v>125</v>
      </c>
      <c r="E155" s="160" t="s">
        <v>509</v>
      </c>
      <c r="F155" s="161" t="s">
        <v>510</v>
      </c>
      <c r="G155" s="162" t="s">
        <v>128</v>
      </c>
      <c r="H155" s="163">
        <v>15.2</v>
      </c>
      <c r="I155" s="164"/>
      <c r="J155" s="165">
        <f t="shared" si="20"/>
        <v>0</v>
      </c>
      <c r="K155" s="166"/>
      <c r="L155" s="30"/>
      <c r="M155" s="167" t="s">
        <v>1</v>
      </c>
      <c r="N155" s="168" t="s">
        <v>40</v>
      </c>
      <c r="O155" s="55"/>
      <c r="P155" s="169">
        <f t="shared" si="21"/>
        <v>0</v>
      </c>
      <c r="Q155" s="169">
        <v>1E-4</v>
      </c>
      <c r="R155" s="169">
        <f t="shared" si="22"/>
        <v>1.5200000000000001E-3</v>
      </c>
      <c r="S155" s="169">
        <v>0</v>
      </c>
      <c r="T155" s="170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1" t="s">
        <v>129</v>
      </c>
      <c r="AT155" s="171" t="s">
        <v>125</v>
      </c>
      <c r="AU155" s="171" t="s">
        <v>120</v>
      </c>
      <c r="AY155" s="14" t="s">
        <v>121</v>
      </c>
      <c r="BE155" s="172">
        <f t="shared" si="24"/>
        <v>0</v>
      </c>
      <c r="BF155" s="172">
        <f t="shared" si="25"/>
        <v>0</v>
      </c>
      <c r="BG155" s="172">
        <f t="shared" si="26"/>
        <v>0</v>
      </c>
      <c r="BH155" s="172">
        <f t="shared" si="27"/>
        <v>0</v>
      </c>
      <c r="BI155" s="172">
        <f t="shared" si="28"/>
        <v>0</v>
      </c>
      <c r="BJ155" s="14" t="s">
        <v>120</v>
      </c>
      <c r="BK155" s="172">
        <f t="shared" si="29"/>
        <v>0</v>
      </c>
      <c r="BL155" s="14" t="s">
        <v>129</v>
      </c>
      <c r="BM155" s="171" t="s">
        <v>511</v>
      </c>
    </row>
    <row r="156" spans="1:65" s="2" customFormat="1" ht="24" customHeight="1">
      <c r="A156" s="29"/>
      <c r="B156" s="158"/>
      <c r="C156" s="159" t="s">
        <v>180</v>
      </c>
      <c r="D156" s="159" t="s">
        <v>125</v>
      </c>
      <c r="E156" s="160" t="s">
        <v>512</v>
      </c>
      <c r="F156" s="161" t="s">
        <v>513</v>
      </c>
      <c r="G156" s="162" t="s">
        <v>479</v>
      </c>
      <c r="H156" s="163">
        <v>2.3E-2</v>
      </c>
      <c r="I156" s="164"/>
      <c r="J156" s="165">
        <f t="shared" si="20"/>
        <v>0</v>
      </c>
      <c r="K156" s="166"/>
      <c r="L156" s="30"/>
      <c r="M156" s="185" t="s">
        <v>1</v>
      </c>
      <c r="N156" s="186" t="s">
        <v>40</v>
      </c>
      <c r="O156" s="187"/>
      <c r="P156" s="188">
        <f t="shared" si="21"/>
        <v>0</v>
      </c>
      <c r="Q156" s="188">
        <v>0</v>
      </c>
      <c r="R156" s="188">
        <f t="shared" si="22"/>
        <v>0</v>
      </c>
      <c r="S156" s="188">
        <v>0</v>
      </c>
      <c r="T156" s="189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1" t="s">
        <v>129</v>
      </c>
      <c r="AT156" s="171" t="s">
        <v>125</v>
      </c>
      <c r="AU156" s="171" t="s">
        <v>120</v>
      </c>
      <c r="AY156" s="14" t="s">
        <v>121</v>
      </c>
      <c r="BE156" s="172">
        <f t="shared" si="24"/>
        <v>0</v>
      </c>
      <c r="BF156" s="172">
        <f t="shared" si="25"/>
        <v>0</v>
      </c>
      <c r="BG156" s="172">
        <f t="shared" si="26"/>
        <v>0</v>
      </c>
      <c r="BH156" s="172">
        <f t="shared" si="27"/>
        <v>0</v>
      </c>
      <c r="BI156" s="172">
        <f t="shared" si="28"/>
        <v>0</v>
      </c>
      <c r="BJ156" s="14" t="s">
        <v>120</v>
      </c>
      <c r="BK156" s="172">
        <f t="shared" si="29"/>
        <v>0</v>
      </c>
      <c r="BL156" s="14" t="s">
        <v>129</v>
      </c>
      <c r="BM156" s="171" t="s">
        <v>514</v>
      </c>
    </row>
    <row r="157" spans="1:65" s="2" customFormat="1" ht="6.95" customHeight="1">
      <c r="A157" s="29"/>
      <c r="B157" s="44"/>
      <c r="C157" s="45"/>
      <c r="D157" s="45"/>
      <c r="E157" s="45"/>
      <c r="F157" s="45"/>
      <c r="G157" s="45"/>
      <c r="H157" s="45"/>
      <c r="I157" s="117"/>
      <c r="J157" s="45"/>
      <c r="K157" s="45"/>
      <c r="L157" s="30"/>
      <c r="M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</row>
  </sheetData>
  <autoFilter ref="C121:K156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76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01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89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90</v>
      </c>
      <c r="I4" s="90"/>
      <c r="L4" s="17"/>
      <c r="M4" s="92" t="s">
        <v>8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14</v>
      </c>
      <c r="I6" s="90"/>
      <c r="L6" s="17"/>
    </row>
    <row r="7" spans="1:46" s="1" customFormat="1" ht="25.5" customHeight="1">
      <c r="B7" s="17"/>
      <c r="E7" s="229" t="str">
        <f>'Rekapitulácia stavby'!K6</f>
        <v>ZNIŽENIE ENERGETICKEJ NÁROČNOSTI S VYUŽITÍM BIOMASY-KULTURNY DOM MNÍŠEK NAD POPRADOM</v>
      </c>
      <c r="F7" s="230"/>
      <c r="G7" s="230"/>
      <c r="H7" s="230"/>
      <c r="I7" s="90"/>
      <c r="L7" s="17"/>
    </row>
    <row r="8" spans="1:46" s="2" customFormat="1" ht="12" customHeight="1">
      <c r="A8" s="29"/>
      <c r="B8" s="30"/>
      <c r="C8" s="29"/>
      <c r="D8" s="24" t="s">
        <v>91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9" t="s">
        <v>515</v>
      </c>
      <c r="F9" s="231"/>
      <c r="G9" s="231"/>
      <c r="H9" s="231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9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94" t="s">
        <v>20</v>
      </c>
      <c r="J12" s="52" t="str">
        <f>'Rekapitulácia stavby'!AN8</f>
        <v>10. 10. 2019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9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9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9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2" t="str">
        <f>'Rekapitulácia stavby'!E14</f>
        <v>Vyplň údaj</v>
      </c>
      <c r="F18" s="212"/>
      <c r="G18" s="212"/>
      <c r="H18" s="212"/>
      <c r="I18" s="9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94" t="s">
        <v>23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94" t="s">
        <v>25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94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25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6" t="s">
        <v>1</v>
      </c>
      <c r="F27" s="216"/>
      <c r="G27" s="216"/>
      <c r="H27" s="216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34</v>
      </c>
      <c r="E30" s="29"/>
      <c r="F30" s="29"/>
      <c r="G30" s="29"/>
      <c r="H30" s="29"/>
      <c r="I30" s="93"/>
      <c r="J30" s="68">
        <f>ROUND(J126,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101" t="s">
        <v>35</v>
      </c>
      <c r="J32" s="33" t="s">
        <v>37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38</v>
      </c>
      <c r="E33" s="24" t="s">
        <v>39</v>
      </c>
      <c r="F33" s="103">
        <f>ROUND((SUM(BE126:BE175)),  2)</f>
        <v>0</v>
      </c>
      <c r="G33" s="29"/>
      <c r="H33" s="29"/>
      <c r="I33" s="104">
        <v>0.2</v>
      </c>
      <c r="J33" s="103">
        <f>ROUND(((SUM(BE126:BE175))*I33),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40</v>
      </c>
      <c r="F34" s="103">
        <f>ROUND((SUM(BF126:BF175)),  2)</f>
        <v>0</v>
      </c>
      <c r="G34" s="29"/>
      <c r="H34" s="29"/>
      <c r="I34" s="104">
        <v>0.2</v>
      </c>
      <c r="J34" s="103">
        <f>ROUND(((SUM(BF126:BF175))*I34),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3">
        <f>ROUND((SUM(BG126:BG175)),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3">
        <f>ROUND((SUM(BH126:BH175)),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43</v>
      </c>
      <c r="F37" s="103">
        <f>ROUND((SUM(BI126:BI175)),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44</v>
      </c>
      <c r="E39" s="57"/>
      <c r="F39" s="57"/>
      <c r="G39" s="107" t="s">
        <v>45</v>
      </c>
      <c r="H39" s="108" t="s">
        <v>46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112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13" t="s">
        <v>50</v>
      </c>
      <c r="G61" s="42" t="s">
        <v>49</v>
      </c>
      <c r="H61" s="32"/>
      <c r="I61" s="114"/>
      <c r="J61" s="115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13" t="s">
        <v>50</v>
      </c>
      <c r="G76" s="42" t="s">
        <v>49</v>
      </c>
      <c r="H76" s="32"/>
      <c r="I76" s="114"/>
      <c r="J76" s="115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93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5.5" hidden="1" customHeight="1">
      <c r="A85" s="29"/>
      <c r="B85" s="30"/>
      <c r="C85" s="29"/>
      <c r="D85" s="29"/>
      <c r="E85" s="229" t="str">
        <f>E7</f>
        <v>ZNIŽENIE ENERGETICKEJ NÁROČNOSTI S VYUŽITÍM BIOMASY-KULTURNY DOM MNÍŠEK NAD POPRADOM</v>
      </c>
      <c r="F85" s="230"/>
      <c r="G85" s="230"/>
      <c r="H85" s="230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91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9" t="str">
        <f>E9</f>
        <v>02 - Stavebné úpravy v kotolni</v>
      </c>
      <c r="F87" s="231"/>
      <c r="G87" s="231"/>
      <c r="H87" s="231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MNÍŠEK NAD POPRADOM</v>
      </c>
      <c r="G89" s="29"/>
      <c r="H89" s="29"/>
      <c r="I89" s="94" t="s">
        <v>20</v>
      </c>
      <c r="J89" s="52" t="str">
        <f>IF(J12="","",J12)</f>
        <v>10. 10. 2019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7.95" hidden="1" customHeight="1">
      <c r="A91" s="29"/>
      <c r="B91" s="30"/>
      <c r="C91" s="24" t="s">
        <v>22</v>
      </c>
      <c r="D91" s="29"/>
      <c r="E91" s="29"/>
      <c r="F91" s="22" t="str">
        <f>E15</f>
        <v>OBEC MNÍŠEK NAD POPRADOM č.126, 065 22</v>
      </c>
      <c r="G91" s="29"/>
      <c r="H91" s="29"/>
      <c r="I91" s="94" t="s">
        <v>28</v>
      </c>
      <c r="J91" s="27" t="str">
        <f>E21</f>
        <v>ING.ALŽBETA VOLAŘIKOVÁ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9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9" t="s">
        <v>94</v>
      </c>
      <c r="D94" s="105"/>
      <c r="E94" s="105"/>
      <c r="F94" s="105"/>
      <c r="G94" s="105"/>
      <c r="H94" s="105"/>
      <c r="I94" s="120"/>
      <c r="J94" s="121" t="s">
        <v>95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22" t="s">
        <v>96</v>
      </c>
      <c r="D96" s="29"/>
      <c r="E96" s="29"/>
      <c r="F96" s="29"/>
      <c r="G96" s="29"/>
      <c r="H96" s="29"/>
      <c r="I96" s="93"/>
      <c r="J96" s="68">
        <f>J126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97</v>
      </c>
    </row>
    <row r="97" spans="1:31" s="9" customFormat="1" ht="24.95" hidden="1" customHeight="1">
      <c r="B97" s="123"/>
      <c r="D97" s="124" t="s">
        <v>416</v>
      </c>
      <c r="E97" s="125"/>
      <c r="F97" s="125"/>
      <c r="G97" s="125"/>
      <c r="H97" s="125"/>
      <c r="I97" s="126"/>
      <c r="J97" s="127">
        <f>J127</f>
        <v>0</v>
      </c>
      <c r="L97" s="123"/>
    </row>
    <row r="98" spans="1:31" s="10" customFormat="1" ht="19.899999999999999" hidden="1" customHeight="1">
      <c r="B98" s="128"/>
      <c r="D98" s="129" t="s">
        <v>516</v>
      </c>
      <c r="E98" s="130"/>
      <c r="F98" s="130"/>
      <c r="G98" s="130"/>
      <c r="H98" s="130"/>
      <c r="I98" s="131"/>
      <c r="J98" s="132">
        <f>J128</f>
        <v>0</v>
      </c>
      <c r="L98" s="128"/>
    </row>
    <row r="99" spans="1:31" s="10" customFormat="1" ht="19.899999999999999" hidden="1" customHeight="1">
      <c r="B99" s="128"/>
      <c r="D99" s="129" t="s">
        <v>417</v>
      </c>
      <c r="E99" s="130"/>
      <c r="F99" s="130"/>
      <c r="G99" s="130"/>
      <c r="H99" s="130"/>
      <c r="I99" s="131"/>
      <c r="J99" s="132">
        <f>J131</f>
        <v>0</v>
      </c>
      <c r="L99" s="128"/>
    </row>
    <row r="100" spans="1:31" s="10" customFormat="1" ht="19.899999999999999" hidden="1" customHeight="1">
      <c r="B100" s="128"/>
      <c r="D100" s="129" t="s">
        <v>418</v>
      </c>
      <c r="E100" s="130"/>
      <c r="F100" s="130"/>
      <c r="G100" s="130"/>
      <c r="H100" s="130"/>
      <c r="I100" s="131"/>
      <c r="J100" s="132">
        <f>J139</f>
        <v>0</v>
      </c>
      <c r="L100" s="128"/>
    </row>
    <row r="101" spans="1:31" s="10" customFormat="1" ht="19.899999999999999" hidden="1" customHeight="1">
      <c r="B101" s="128"/>
      <c r="D101" s="129" t="s">
        <v>419</v>
      </c>
      <c r="E101" s="130"/>
      <c r="F101" s="130"/>
      <c r="G101" s="130"/>
      <c r="H101" s="130"/>
      <c r="I101" s="131"/>
      <c r="J101" s="132">
        <f>J155</f>
        <v>0</v>
      </c>
      <c r="L101" s="128"/>
    </row>
    <row r="102" spans="1:31" s="9" customFormat="1" ht="24.95" hidden="1" customHeight="1">
      <c r="B102" s="123"/>
      <c r="D102" s="124" t="s">
        <v>98</v>
      </c>
      <c r="E102" s="125"/>
      <c r="F102" s="125"/>
      <c r="G102" s="125"/>
      <c r="H102" s="125"/>
      <c r="I102" s="126"/>
      <c r="J102" s="127">
        <f>J157</f>
        <v>0</v>
      </c>
      <c r="L102" s="123"/>
    </row>
    <row r="103" spans="1:31" s="10" customFormat="1" ht="19.899999999999999" hidden="1" customHeight="1">
      <c r="B103" s="128"/>
      <c r="D103" s="129" t="s">
        <v>517</v>
      </c>
      <c r="E103" s="130"/>
      <c r="F103" s="130"/>
      <c r="G103" s="130"/>
      <c r="H103" s="130"/>
      <c r="I103" s="131"/>
      <c r="J103" s="132">
        <f>J158</f>
        <v>0</v>
      </c>
      <c r="L103" s="128"/>
    </row>
    <row r="104" spans="1:31" s="10" customFormat="1" ht="19.899999999999999" hidden="1" customHeight="1">
      <c r="B104" s="128"/>
      <c r="D104" s="129" t="s">
        <v>518</v>
      </c>
      <c r="E104" s="130"/>
      <c r="F104" s="130"/>
      <c r="G104" s="130"/>
      <c r="H104" s="130"/>
      <c r="I104" s="131"/>
      <c r="J104" s="132">
        <f>J164</f>
        <v>0</v>
      </c>
      <c r="L104" s="128"/>
    </row>
    <row r="105" spans="1:31" s="10" customFormat="1" ht="19.899999999999999" hidden="1" customHeight="1">
      <c r="B105" s="128"/>
      <c r="D105" s="129" t="s">
        <v>519</v>
      </c>
      <c r="E105" s="130"/>
      <c r="F105" s="130"/>
      <c r="G105" s="130"/>
      <c r="H105" s="130"/>
      <c r="I105" s="131"/>
      <c r="J105" s="132">
        <f>J168</f>
        <v>0</v>
      </c>
      <c r="L105" s="128"/>
    </row>
    <row r="106" spans="1:31" s="10" customFormat="1" ht="19.899999999999999" hidden="1" customHeight="1">
      <c r="B106" s="128"/>
      <c r="D106" s="129" t="s">
        <v>520</v>
      </c>
      <c r="E106" s="130"/>
      <c r="F106" s="130"/>
      <c r="G106" s="130"/>
      <c r="H106" s="130"/>
      <c r="I106" s="131"/>
      <c r="J106" s="132">
        <f>J173</f>
        <v>0</v>
      </c>
      <c r="L106" s="128"/>
    </row>
    <row r="107" spans="1:31" s="2" customFormat="1" ht="21.75" hidden="1" customHeight="1">
      <c r="A107" s="29"/>
      <c r="B107" s="30"/>
      <c r="C107" s="29"/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hidden="1" customHeight="1">
      <c r="A108" s="29"/>
      <c r="B108" s="44"/>
      <c r="C108" s="45"/>
      <c r="D108" s="45"/>
      <c r="E108" s="45"/>
      <c r="F108" s="45"/>
      <c r="G108" s="45"/>
      <c r="H108" s="45"/>
      <c r="I108" s="117"/>
      <c r="J108" s="45"/>
      <c r="K108" s="45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ht="11.25" hidden="1"/>
    <row r="110" spans="1:31" ht="11.25" hidden="1"/>
    <row r="111" spans="1:31" ht="11.25" hidden="1"/>
    <row r="112" spans="1:31" s="2" customFormat="1" ht="6.95" customHeight="1">
      <c r="A112" s="29"/>
      <c r="B112" s="46"/>
      <c r="C112" s="47"/>
      <c r="D112" s="47"/>
      <c r="E112" s="47"/>
      <c r="F112" s="47"/>
      <c r="G112" s="47"/>
      <c r="H112" s="47"/>
      <c r="I112" s="118"/>
      <c r="J112" s="47"/>
      <c r="K112" s="47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106</v>
      </c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14</v>
      </c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5.5" customHeight="1">
      <c r="A116" s="29"/>
      <c r="B116" s="30"/>
      <c r="C116" s="29"/>
      <c r="D116" s="29"/>
      <c r="E116" s="229" t="str">
        <f>E7</f>
        <v>ZNIŽENIE ENERGETICKEJ NÁROČNOSTI S VYUŽITÍM BIOMASY-KULTURNY DOM MNÍŠEK NAD POPRADOM</v>
      </c>
      <c r="F116" s="230"/>
      <c r="G116" s="230"/>
      <c r="H116" s="230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91</v>
      </c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09" t="str">
        <f>E9</f>
        <v>02 - Stavebné úpravy v kotolni</v>
      </c>
      <c r="F118" s="231"/>
      <c r="G118" s="231"/>
      <c r="H118" s="231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18</v>
      </c>
      <c r="D120" s="29"/>
      <c r="E120" s="29"/>
      <c r="F120" s="22" t="str">
        <f>F12</f>
        <v>MNÍŠEK NAD POPRADOM</v>
      </c>
      <c r="G120" s="29"/>
      <c r="H120" s="29"/>
      <c r="I120" s="94" t="s">
        <v>20</v>
      </c>
      <c r="J120" s="52" t="str">
        <f>IF(J12="","",J12)</f>
        <v>10. 10. 2019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27.95" customHeight="1">
      <c r="A122" s="29"/>
      <c r="B122" s="30"/>
      <c r="C122" s="24" t="s">
        <v>22</v>
      </c>
      <c r="D122" s="29"/>
      <c r="E122" s="29"/>
      <c r="F122" s="22" t="str">
        <f>E15</f>
        <v>OBEC MNÍŠEK NAD POPRADOM č.126, 065 22</v>
      </c>
      <c r="G122" s="29"/>
      <c r="H122" s="29"/>
      <c r="I122" s="94" t="s">
        <v>28</v>
      </c>
      <c r="J122" s="27" t="str">
        <f>E21</f>
        <v>ING.ALŽBETA VOLAŘIKOVÁ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26</v>
      </c>
      <c r="D123" s="29"/>
      <c r="E123" s="29"/>
      <c r="F123" s="22" t="str">
        <f>IF(E18="","",E18)</f>
        <v>Vyplň údaj</v>
      </c>
      <c r="G123" s="29"/>
      <c r="H123" s="29"/>
      <c r="I123" s="94" t="s">
        <v>31</v>
      </c>
      <c r="J123" s="27" t="str">
        <f>E24</f>
        <v xml:space="preserve"> 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93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33"/>
      <c r="B125" s="134"/>
      <c r="C125" s="135" t="s">
        <v>107</v>
      </c>
      <c r="D125" s="136" t="s">
        <v>59</v>
      </c>
      <c r="E125" s="136" t="s">
        <v>55</v>
      </c>
      <c r="F125" s="136" t="s">
        <v>56</v>
      </c>
      <c r="G125" s="136" t="s">
        <v>108</v>
      </c>
      <c r="H125" s="136" t="s">
        <v>109</v>
      </c>
      <c r="I125" s="137" t="s">
        <v>110</v>
      </c>
      <c r="J125" s="138" t="s">
        <v>95</v>
      </c>
      <c r="K125" s="139" t="s">
        <v>111</v>
      </c>
      <c r="L125" s="140"/>
      <c r="M125" s="59" t="s">
        <v>1</v>
      </c>
      <c r="N125" s="60" t="s">
        <v>38</v>
      </c>
      <c r="O125" s="60" t="s">
        <v>112</v>
      </c>
      <c r="P125" s="60" t="s">
        <v>113</v>
      </c>
      <c r="Q125" s="60" t="s">
        <v>114</v>
      </c>
      <c r="R125" s="60" t="s">
        <v>115</v>
      </c>
      <c r="S125" s="60" t="s">
        <v>116</v>
      </c>
      <c r="T125" s="61" t="s">
        <v>117</v>
      </c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</row>
    <row r="126" spans="1:63" s="2" customFormat="1" ht="22.9" customHeight="1">
      <c r="A126" s="29"/>
      <c r="B126" s="30"/>
      <c r="C126" s="66" t="s">
        <v>96</v>
      </c>
      <c r="D126" s="29"/>
      <c r="E126" s="29"/>
      <c r="F126" s="29"/>
      <c r="G126" s="29"/>
      <c r="H126" s="29"/>
      <c r="I126" s="93"/>
      <c r="J126" s="141">
        <f>BK126</f>
        <v>0</v>
      </c>
      <c r="K126" s="29"/>
      <c r="L126" s="30"/>
      <c r="M126" s="62"/>
      <c r="N126" s="53"/>
      <c r="O126" s="63"/>
      <c r="P126" s="142">
        <f>P127+P157</f>
        <v>0</v>
      </c>
      <c r="Q126" s="63"/>
      <c r="R126" s="142">
        <f>R127+R157</f>
        <v>1.5136302000000001</v>
      </c>
      <c r="S126" s="63"/>
      <c r="T126" s="143">
        <f>T127+T157</f>
        <v>2.8162099999999999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97</v>
      </c>
      <c r="BK126" s="144">
        <f>BK127+BK157</f>
        <v>0</v>
      </c>
    </row>
    <row r="127" spans="1:63" s="12" customFormat="1" ht="25.9" customHeight="1">
      <c r="B127" s="145"/>
      <c r="D127" s="146" t="s">
        <v>73</v>
      </c>
      <c r="E127" s="147" t="s">
        <v>421</v>
      </c>
      <c r="F127" s="147" t="s">
        <v>422</v>
      </c>
      <c r="I127" s="148"/>
      <c r="J127" s="149">
        <f>BK127</f>
        <v>0</v>
      </c>
      <c r="L127" s="145"/>
      <c r="M127" s="150"/>
      <c r="N127" s="151"/>
      <c r="O127" s="151"/>
      <c r="P127" s="152">
        <f>P128+P131+P139+P155</f>
        <v>0</v>
      </c>
      <c r="Q127" s="151"/>
      <c r="R127" s="152">
        <f>R128+R131+R139+R155</f>
        <v>1.3324124000000002</v>
      </c>
      <c r="S127" s="151"/>
      <c r="T127" s="153">
        <f>T128+T131+T139+T155</f>
        <v>2.72322</v>
      </c>
      <c r="AR127" s="146" t="s">
        <v>82</v>
      </c>
      <c r="AT127" s="154" t="s">
        <v>73</v>
      </c>
      <c r="AU127" s="154" t="s">
        <v>74</v>
      </c>
      <c r="AY127" s="146" t="s">
        <v>121</v>
      </c>
      <c r="BK127" s="155">
        <f>BK128+BK131+BK139+BK155</f>
        <v>0</v>
      </c>
    </row>
    <row r="128" spans="1:63" s="12" customFormat="1" ht="22.9" customHeight="1">
      <c r="B128" s="145"/>
      <c r="D128" s="146" t="s">
        <v>73</v>
      </c>
      <c r="E128" s="156" t="s">
        <v>158</v>
      </c>
      <c r="F128" s="156" t="s">
        <v>521</v>
      </c>
      <c r="I128" s="148"/>
      <c r="J128" s="157">
        <f>BK128</f>
        <v>0</v>
      </c>
      <c r="L128" s="145"/>
      <c r="M128" s="150"/>
      <c r="N128" s="151"/>
      <c r="O128" s="151"/>
      <c r="P128" s="152">
        <f>SUM(P129:P130)</f>
        <v>0</v>
      </c>
      <c r="Q128" s="151"/>
      <c r="R128" s="152">
        <f>SUM(R129:R130)</f>
        <v>0.46807399999999999</v>
      </c>
      <c r="S128" s="151"/>
      <c r="T128" s="153">
        <f>SUM(T129:T130)</f>
        <v>0</v>
      </c>
      <c r="AR128" s="146" t="s">
        <v>82</v>
      </c>
      <c r="AT128" s="154" t="s">
        <v>73</v>
      </c>
      <c r="AU128" s="154" t="s">
        <v>82</v>
      </c>
      <c r="AY128" s="146" t="s">
        <v>121</v>
      </c>
      <c r="BK128" s="155">
        <f>SUM(BK129:BK130)</f>
        <v>0</v>
      </c>
    </row>
    <row r="129" spans="1:65" s="2" customFormat="1" ht="24" customHeight="1">
      <c r="A129" s="29"/>
      <c r="B129" s="158"/>
      <c r="C129" s="159" t="s">
        <v>82</v>
      </c>
      <c r="D129" s="159" t="s">
        <v>125</v>
      </c>
      <c r="E129" s="160" t="s">
        <v>522</v>
      </c>
      <c r="F129" s="161" t="s">
        <v>523</v>
      </c>
      <c r="G129" s="162" t="s">
        <v>156</v>
      </c>
      <c r="H129" s="163">
        <v>1</v>
      </c>
      <c r="I129" s="164"/>
      <c r="J129" s="165">
        <f>ROUND(I129*H129,2)</f>
        <v>0</v>
      </c>
      <c r="K129" s="166"/>
      <c r="L129" s="30"/>
      <c r="M129" s="167" t="s">
        <v>1</v>
      </c>
      <c r="N129" s="168" t="s">
        <v>40</v>
      </c>
      <c r="O129" s="55"/>
      <c r="P129" s="169">
        <f>O129*H129</f>
        <v>0</v>
      </c>
      <c r="Q129" s="169">
        <v>1.9130000000000001E-2</v>
      </c>
      <c r="R129" s="169">
        <f>Q129*H129</f>
        <v>1.9130000000000001E-2</v>
      </c>
      <c r="S129" s="169">
        <v>0</v>
      </c>
      <c r="T129" s="170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1" t="s">
        <v>135</v>
      </c>
      <c r="AT129" s="171" t="s">
        <v>125</v>
      </c>
      <c r="AU129" s="171" t="s">
        <v>120</v>
      </c>
      <c r="AY129" s="14" t="s">
        <v>121</v>
      </c>
      <c r="BE129" s="172">
        <f>IF(N129="základná",J129,0)</f>
        <v>0</v>
      </c>
      <c r="BF129" s="172">
        <f>IF(N129="znížená",J129,0)</f>
        <v>0</v>
      </c>
      <c r="BG129" s="172">
        <f>IF(N129="zákl. prenesená",J129,0)</f>
        <v>0</v>
      </c>
      <c r="BH129" s="172">
        <f>IF(N129="zníž. prenesená",J129,0)</f>
        <v>0</v>
      </c>
      <c r="BI129" s="172">
        <f>IF(N129="nulová",J129,0)</f>
        <v>0</v>
      </c>
      <c r="BJ129" s="14" t="s">
        <v>120</v>
      </c>
      <c r="BK129" s="172">
        <f>ROUND(I129*H129,2)</f>
        <v>0</v>
      </c>
      <c r="BL129" s="14" t="s">
        <v>135</v>
      </c>
      <c r="BM129" s="171" t="s">
        <v>524</v>
      </c>
    </row>
    <row r="130" spans="1:65" s="2" customFormat="1" ht="24" customHeight="1">
      <c r="A130" s="29"/>
      <c r="B130" s="158"/>
      <c r="C130" s="159" t="s">
        <v>120</v>
      </c>
      <c r="D130" s="159" t="s">
        <v>125</v>
      </c>
      <c r="E130" s="160" t="s">
        <v>525</v>
      </c>
      <c r="F130" s="161" t="s">
        <v>526</v>
      </c>
      <c r="G130" s="162" t="s">
        <v>426</v>
      </c>
      <c r="H130" s="163">
        <v>1.6</v>
      </c>
      <c r="I130" s="164"/>
      <c r="J130" s="165">
        <f>ROUND(I130*H130,2)</f>
        <v>0</v>
      </c>
      <c r="K130" s="166"/>
      <c r="L130" s="30"/>
      <c r="M130" s="167" t="s">
        <v>1</v>
      </c>
      <c r="N130" s="168" t="s">
        <v>40</v>
      </c>
      <c r="O130" s="55"/>
      <c r="P130" s="169">
        <f>O130*H130</f>
        <v>0</v>
      </c>
      <c r="Q130" s="169">
        <v>0.28059000000000001</v>
      </c>
      <c r="R130" s="169">
        <f>Q130*H130</f>
        <v>0.44894400000000001</v>
      </c>
      <c r="S130" s="169">
        <v>0</v>
      </c>
      <c r="T130" s="170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1" t="s">
        <v>135</v>
      </c>
      <c r="AT130" s="171" t="s">
        <v>125</v>
      </c>
      <c r="AU130" s="171" t="s">
        <v>120</v>
      </c>
      <c r="AY130" s="14" t="s">
        <v>121</v>
      </c>
      <c r="BE130" s="172">
        <f>IF(N130="základná",J130,0)</f>
        <v>0</v>
      </c>
      <c r="BF130" s="172">
        <f>IF(N130="znížená",J130,0)</f>
        <v>0</v>
      </c>
      <c r="BG130" s="172">
        <f>IF(N130="zákl. prenesená",J130,0)</f>
        <v>0</v>
      </c>
      <c r="BH130" s="172">
        <f>IF(N130="zníž. prenesená",J130,0)</f>
        <v>0</v>
      </c>
      <c r="BI130" s="172">
        <f>IF(N130="nulová",J130,0)</f>
        <v>0</v>
      </c>
      <c r="BJ130" s="14" t="s">
        <v>120</v>
      </c>
      <c r="BK130" s="172">
        <f>ROUND(I130*H130,2)</f>
        <v>0</v>
      </c>
      <c r="BL130" s="14" t="s">
        <v>135</v>
      </c>
      <c r="BM130" s="171" t="s">
        <v>527</v>
      </c>
    </row>
    <row r="131" spans="1:65" s="12" customFormat="1" ht="22.9" customHeight="1">
      <c r="B131" s="145"/>
      <c r="D131" s="146" t="s">
        <v>73</v>
      </c>
      <c r="E131" s="156" t="s">
        <v>139</v>
      </c>
      <c r="F131" s="156" t="s">
        <v>423</v>
      </c>
      <c r="I131" s="148"/>
      <c r="J131" s="157">
        <f>BK131</f>
        <v>0</v>
      </c>
      <c r="L131" s="145"/>
      <c r="M131" s="150"/>
      <c r="N131" s="151"/>
      <c r="O131" s="151"/>
      <c r="P131" s="152">
        <f>SUM(P132:P138)</f>
        <v>0</v>
      </c>
      <c r="Q131" s="151"/>
      <c r="R131" s="152">
        <f>SUM(R132:R138)</f>
        <v>0.86428540000000009</v>
      </c>
      <c r="S131" s="151"/>
      <c r="T131" s="153">
        <f>SUM(T132:T138)</f>
        <v>0</v>
      </c>
      <c r="AR131" s="146" t="s">
        <v>82</v>
      </c>
      <c r="AT131" s="154" t="s">
        <v>73</v>
      </c>
      <c r="AU131" s="154" t="s">
        <v>82</v>
      </c>
      <c r="AY131" s="146" t="s">
        <v>121</v>
      </c>
      <c r="BK131" s="155">
        <f>SUM(BK132:BK138)</f>
        <v>0</v>
      </c>
    </row>
    <row r="132" spans="1:65" s="2" customFormat="1" ht="36" customHeight="1">
      <c r="A132" s="29"/>
      <c r="B132" s="158"/>
      <c r="C132" s="159" t="s">
        <v>158</v>
      </c>
      <c r="D132" s="159" t="s">
        <v>125</v>
      </c>
      <c r="E132" s="160" t="s">
        <v>528</v>
      </c>
      <c r="F132" s="161" t="s">
        <v>529</v>
      </c>
      <c r="G132" s="162" t="s">
        <v>426</v>
      </c>
      <c r="H132" s="163">
        <v>5.3</v>
      </c>
      <c r="I132" s="164"/>
      <c r="J132" s="165">
        <f t="shared" ref="J132:J138" si="0">ROUND(I132*H132,2)</f>
        <v>0</v>
      </c>
      <c r="K132" s="166"/>
      <c r="L132" s="30"/>
      <c r="M132" s="167" t="s">
        <v>1</v>
      </c>
      <c r="N132" s="168" t="s">
        <v>40</v>
      </c>
      <c r="O132" s="55"/>
      <c r="P132" s="169">
        <f t="shared" ref="P132:P138" si="1">O132*H132</f>
        <v>0</v>
      </c>
      <c r="Q132" s="169">
        <v>2.0879999999999999E-2</v>
      </c>
      <c r="R132" s="169">
        <f t="shared" ref="R132:R138" si="2">Q132*H132</f>
        <v>0.110664</v>
      </c>
      <c r="S132" s="169">
        <v>0</v>
      </c>
      <c r="T132" s="170">
        <f t="shared" ref="T132:T138" si="3"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1" t="s">
        <v>135</v>
      </c>
      <c r="AT132" s="171" t="s">
        <v>125</v>
      </c>
      <c r="AU132" s="171" t="s">
        <v>120</v>
      </c>
      <c r="AY132" s="14" t="s">
        <v>121</v>
      </c>
      <c r="BE132" s="172">
        <f t="shared" ref="BE132:BE138" si="4">IF(N132="základná",J132,0)</f>
        <v>0</v>
      </c>
      <c r="BF132" s="172">
        <f t="shared" ref="BF132:BF138" si="5">IF(N132="znížená",J132,0)</f>
        <v>0</v>
      </c>
      <c r="BG132" s="172">
        <f t="shared" ref="BG132:BG138" si="6">IF(N132="zákl. prenesená",J132,0)</f>
        <v>0</v>
      </c>
      <c r="BH132" s="172">
        <f t="shared" ref="BH132:BH138" si="7">IF(N132="zníž. prenesená",J132,0)</f>
        <v>0</v>
      </c>
      <c r="BI132" s="172">
        <f t="shared" ref="BI132:BI138" si="8">IF(N132="nulová",J132,0)</f>
        <v>0</v>
      </c>
      <c r="BJ132" s="14" t="s">
        <v>120</v>
      </c>
      <c r="BK132" s="172">
        <f t="shared" ref="BK132:BK138" si="9">ROUND(I132*H132,2)</f>
        <v>0</v>
      </c>
      <c r="BL132" s="14" t="s">
        <v>135</v>
      </c>
      <c r="BM132" s="171" t="s">
        <v>530</v>
      </c>
    </row>
    <row r="133" spans="1:65" s="2" customFormat="1" ht="24" customHeight="1">
      <c r="A133" s="29"/>
      <c r="B133" s="158"/>
      <c r="C133" s="159" t="s">
        <v>135</v>
      </c>
      <c r="D133" s="159" t="s">
        <v>125</v>
      </c>
      <c r="E133" s="160" t="s">
        <v>531</v>
      </c>
      <c r="F133" s="161" t="s">
        <v>532</v>
      </c>
      <c r="G133" s="162" t="s">
        <v>156</v>
      </c>
      <c r="H133" s="163">
        <v>3</v>
      </c>
      <c r="I133" s="164"/>
      <c r="J133" s="165">
        <f t="shared" si="0"/>
        <v>0</v>
      </c>
      <c r="K133" s="166"/>
      <c r="L133" s="30"/>
      <c r="M133" s="167" t="s">
        <v>1</v>
      </c>
      <c r="N133" s="168" t="s">
        <v>40</v>
      </c>
      <c r="O133" s="55"/>
      <c r="P133" s="169">
        <f t="shared" si="1"/>
        <v>0</v>
      </c>
      <c r="Q133" s="169">
        <v>3.031E-2</v>
      </c>
      <c r="R133" s="169">
        <f t="shared" si="2"/>
        <v>9.0929999999999997E-2</v>
      </c>
      <c r="S133" s="169">
        <v>0</v>
      </c>
      <c r="T133" s="170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1" t="s">
        <v>135</v>
      </c>
      <c r="AT133" s="171" t="s">
        <v>125</v>
      </c>
      <c r="AU133" s="171" t="s">
        <v>120</v>
      </c>
      <c r="AY133" s="14" t="s">
        <v>121</v>
      </c>
      <c r="BE133" s="172">
        <f t="shared" si="4"/>
        <v>0</v>
      </c>
      <c r="BF133" s="172">
        <f t="shared" si="5"/>
        <v>0</v>
      </c>
      <c r="BG133" s="172">
        <f t="shared" si="6"/>
        <v>0</v>
      </c>
      <c r="BH133" s="172">
        <f t="shared" si="7"/>
        <v>0</v>
      </c>
      <c r="BI133" s="172">
        <f t="shared" si="8"/>
        <v>0</v>
      </c>
      <c r="BJ133" s="14" t="s">
        <v>120</v>
      </c>
      <c r="BK133" s="172">
        <f t="shared" si="9"/>
        <v>0</v>
      </c>
      <c r="BL133" s="14" t="s">
        <v>135</v>
      </c>
      <c r="BM133" s="171" t="s">
        <v>533</v>
      </c>
    </row>
    <row r="134" spans="1:65" s="2" customFormat="1" ht="24" customHeight="1">
      <c r="A134" s="29"/>
      <c r="B134" s="158"/>
      <c r="C134" s="159" t="s">
        <v>164</v>
      </c>
      <c r="D134" s="159" t="s">
        <v>125</v>
      </c>
      <c r="E134" s="160" t="s">
        <v>534</v>
      </c>
      <c r="F134" s="161" t="s">
        <v>535</v>
      </c>
      <c r="G134" s="162" t="s">
        <v>128</v>
      </c>
      <c r="H134" s="163">
        <v>4.5999999999999996</v>
      </c>
      <c r="I134" s="164"/>
      <c r="J134" s="165">
        <f t="shared" si="0"/>
        <v>0</v>
      </c>
      <c r="K134" s="166"/>
      <c r="L134" s="30"/>
      <c r="M134" s="167" t="s">
        <v>1</v>
      </c>
      <c r="N134" s="168" t="s">
        <v>40</v>
      </c>
      <c r="O134" s="55"/>
      <c r="P134" s="169">
        <f t="shared" si="1"/>
        <v>0</v>
      </c>
      <c r="Q134" s="169">
        <v>2.8E-3</v>
      </c>
      <c r="R134" s="169">
        <f t="shared" si="2"/>
        <v>1.2879999999999999E-2</v>
      </c>
      <c r="S134" s="169">
        <v>0</v>
      </c>
      <c r="T134" s="170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1" t="s">
        <v>135</v>
      </c>
      <c r="AT134" s="171" t="s">
        <v>125</v>
      </c>
      <c r="AU134" s="171" t="s">
        <v>120</v>
      </c>
      <c r="AY134" s="14" t="s">
        <v>121</v>
      </c>
      <c r="BE134" s="172">
        <f t="shared" si="4"/>
        <v>0</v>
      </c>
      <c r="BF134" s="172">
        <f t="shared" si="5"/>
        <v>0</v>
      </c>
      <c r="BG134" s="172">
        <f t="shared" si="6"/>
        <v>0</v>
      </c>
      <c r="BH134" s="172">
        <f t="shared" si="7"/>
        <v>0</v>
      </c>
      <c r="BI134" s="172">
        <f t="shared" si="8"/>
        <v>0</v>
      </c>
      <c r="BJ134" s="14" t="s">
        <v>120</v>
      </c>
      <c r="BK134" s="172">
        <f t="shared" si="9"/>
        <v>0</v>
      </c>
      <c r="BL134" s="14" t="s">
        <v>135</v>
      </c>
      <c r="BM134" s="171" t="s">
        <v>536</v>
      </c>
    </row>
    <row r="135" spans="1:65" s="2" customFormat="1" ht="24" customHeight="1">
      <c r="A135" s="29"/>
      <c r="B135" s="158"/>
      <c r="C135" s="159" t="s">
        <v>139</v>
      </c>
      <c r="D135" s="159" t="s">
        <v>125</v>
      </c>
      <c r="E135" s="160" t="s">
        <v>537</v>
      </c>
      <c r="F135" s="161" t="s">
        <v>538</v>
      </c>
      <c r="G135" s="162" t="s">
        <v>426</v>
      </c>
      <c r="H135" s="163">
        <v>25.76</v>
      </c>
      <c r="I135" s="164"/>
      <c r="J135" s="165">
        <f t="shared" si="0"/>
        <v>0</v>
      </c>
      <c r="K135" s="166"/>
      <c r="L135" s="30"/>
      <c r="M135" s="167" t="s">
        <v>1</v>
      </c>
      <c r="N135" s="168" t="s">
        <v>40</v>
      </c>
      <c r="O135" s="55"/>
      <c r="P135" s="169">
        <f t="shared" si="1"/>
        <v>0</v>
      </c>
      <c r="Q135" s="169">
        <v>1.899E-2</v>
      </c>
      <c r="R135" s="169">
        <f t="shared" si="2"/>
        <v>0.48918240000000002</v>
      </c>
      <c r="S135" s="169">
        <v>0</v>
      </c>
      <c r="T135" s="170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1" t="s">
        <v>135</v>
      </c>
      <c r="AT135" s="171" t="s">
        <v>125</v>
      </c>
      <c r="AU135" s="171" t="s">
        <v>120</v>
      </c>
      <c r="AY135" s="14" t="s">
        <v>121</v>
      </c>
      <c r="BE135" s="172">
        <f t="shared" si="4"/>
        <v>0</v>
      </c>
      <c r="BF135" s="172">
        <f t="shared" si="5"/>
        <v>0</v>
      </c>
      <c r="BG135" s="172">
        <f t="shared" si="6"/>
        <v>0</v>
      </c>
      <c r="BH135" s="172">
        <f t="shared" si="7"/>
        <v>0</v>
      </c>
      <c r="BI135" s="172">
        <f t="shared" si="8"/>
        <v>0</v>
      </c>
      <c r="BJ135" s="14" t="s">
        <v>120</v>
      </c>
      <c r="BK135" s="172">
        <f t="shared" si="9"/>
        <v>0</v>
      </c>
      <c r="BL135" s="14" t="s">
        <v>135</v>
      </c>
      <c r="BM135" s="171" t="s">
        <v>539</v>
      </c>
    </row>
    <row r="136" spans="1:65" s="2" customFormat="1" ht="24" customHeight="1">
      <c r="A136" s="29"/>
      <c r="B136" s="158"/>
      <c r="C136" s="159" t="s">
        <v>170</v>
      </c>
      <c r="D136" s="159" t="s">
        <v>125</v>
      </c>
      <c r="E136" s="160" t="s">
        <v>540</v>
      </c>
      <c r="F136" s="161" t="s">
        <v>541</v>
      </c>
      <c r="G136" s="162" t="s">
        <v>426</v>
      </c>
      <c r="H136" s="163">
        <v>5.3</v>
      </c>
      <c r="I136" s="164"/>
      <c r="J136" s="165">
        <f t="shared" si="0"/>
        <v>0</v>
      </c>
      <c r="K136" s="166"/>
      <c r="L136" s="30"/>
      <c r="M136" s="167" t="s">
        <v>1</v>
      </c>
      <c r="N136" s="168" t="s">
        <v>40</v>
      </c>
      <c r="O136" s="55"/>
      <c r="P136" s="169">
        <f t="shared" si="1"/>
        <v>0</v>
      </c>
      <c r="Q136" s="169">
        <v>2.0129999999999999E-2</v>
      </c>
      <c r="R136" s="169">
        <f t="shared" si="2"/>
        <v>0.10668899999999999</v>
      </c>
      <c r="S136" s="169">
        <v>0</v>
      </c>
      <c r="T136" s="170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1" t="s">
        <v>135</v>
      </c>
      <c r="AT136" s="171" t="s">
        <v>125</v>
      </c>
      <c r="AU136" s="171" t="s">
        <v>120</v>
      </c>
      <c r="AY136" s="14" t="s">
        <v>121</v>
      </c>
      <c r="BE136" s="172">
        <f t="shared" si="4"/>
        <v>0</v>
      </c>
      <c r="BF136" s="172">
        <f t="shared" si="5"/>
        <v>0</v>
      </c>
      <c r="BG136" s="172">
        <f t="shared" si="6"/>
        <v>0</v>
      </c>
      <c r="BH136" s="172">
        <f t="shared" si="7"/>
        <v>0</v>
      </c>
      <c r="BI136" s="172">
        <f t="shared" si="8"/>
        <v>0</v>
      </c>
      <c r="BJ136" s="14" t="s">
        <v>120</v>
      </c>
      <c r="BK136" s="172">
        <f t="shared" si="9"/>
        <v>0</v>
      </c>
      <c r="BL136" s="14" t="s">
        <v>135</v>
      </c>
      <c r="BM136" s="171" t="s">
        <v>542</v>
      </c>
    </row>
    <row r="137" spans="1:65" s="2" customFormat="1" ht="24" customHeight="1">
      <c r="A137" s="29"/>
      <c r="B137" s="158"/>
      <c r="C137" s="159" t="s">
        <v>143</v>
      </c>
      <c r="D137" s="159" t="s">
        <v>125</v>
      </c>
      <c r="E137" s="160" t="s">
        <v>543</v>
      </c>
      <c r="F137" s="161" t="s">
        <v>544</v>
      </c>
      <c r="G137" s="162" t="s">
        <v>156</v>
      </c>
      <c r="H137" s="163">
        <v>1</v>
      </c>
      <c r="I137" s="164"/>
      <c r="J137" s="165">
        <f t="shared" si="0"/>
        <v>0</v>
      </c>
      <c r="K137" s="166"/>
      <c r="L137" s="30"/>
      <c r="M137" s="167" t="s">
        <v>1</v>
      </c>
      <c r="N137" s="168" t="s">
        <v>40</v>
      </c>
      <c r="O137" s="55"/>
      <c r="P137" s="169">
        <f t="shared" si="1"/>
        <v>0</v>
      </c>
      <c r="Q137" s="169">
        <v>3.9640000000000002E-2</v>
      </c>
      <c r="R137" s="169">
        <f t="shared" si="2"/>
        <v>3.9640000000000002E-2</v>
      </c>
      <c r="S137" s="169">
        <v>0</v>
      </c>
      <c r="T137" s="170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1" t="s">
        <v>135</v>
      </c>
      <c r="AT137" s="171" t="s">
        <v>125</v>
      </c>
      <c r="AU137" s="171" t="s">
        <v>120</v>
      </c>
      <c r="AY137" s="14" t="s">
        <v>121</v>
      </c>
      <c r="BE137" s="172">
        <f t="shared" si="4"/>
        <v>0</v>
      </c>
      <c r="BF137" s="172">
        <f t="shared" si="5"/>
        <v>0</v>
      </c>
      <c r="BG137" s="172">
        <f t="shared" si="6"/>
        <v>0</v>
      </c>
      <c r="BH137" s="172">
        <f t="shared" si="7"/>
        <v>0</v>
      </c>
      <c r="BI137" s="172">
        <f t="shared" si="8"/>
        <v>0</v>
      </c>
      <c r="BJ137" s="14" t="s">
        <v>120</v>
      </c>
      <c r="BK137" s="172">
        <f t="shared" si="9"/>
        <v>0</v>
      </c>
      <c r="BL137" s="14" t="s">
        <v>135</v>
      </c>
      <c r="BM137" s="171" t="s">
        <v>545</v>
      </c>
    </row>
    <row r="138" spans="1:65" s="2" customFormat="1" ht="16.5" customHeight="1">
      <c r="A138" s="29"/>
      <c r="B138" s="158"/>
      <c r="C138" s="173" t="s">
        <v>177</v>
      </c>
      <c r="D138" s="173" t="s">
        <v>131</v>
      </c>
      <c r="E138" s="174" t="s">
        <v>546</v>
      </c>
      <c r="F138" s="175" t="s">
        <v>547</v>
      </c>
      <c r="G138" s="176" t="s">
        <v>156</v>
      </c>
      <c r="H138" s="177">
        <v>1</v>
      </c>
      <c r="I138" s="178"/>
      <c r="J138" s="179">
        <f t="shared" si="0"/>
        <v>0</v>
      </c>
      <c r="K138" s="180"/>
      <c r="L138" s="181"/>
      <c r="M138" s="182" t="s">
        <v>1</v>
      </c>
      <c r="N138" s="183" t="s">
        <v>40</v>
      </c>
      <c r="O138" s="55"/>
      <c r="P138" s="169">
        <f t="shared" si="1"/>
        <v>0</v>
      </c>
      <c r="Q138" s="169">
        <v>1.43E-2</v>
      </c>
      <c r="R138" s="169">
        <f t="shared" si="2"/>
        <v>1.43E-2</v>
      </c>
      <c r="S138" s="169">
        <v>0</v>
      </c>
      <c r="T138" s="170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1" t="s">
        <v>143</v>
      </c>
      <c r="AT138" s="171" t="s">
        <v>131</v>
      </c>
      <c r="AU138" s="171" t="s">
        <v>120</v>
      </c>
      <c r="AY138" s="14" t="s">
        <v>121</v>
      </c>
      <c r="BE138" s="172">
        <f t="shared" si="4"/>
        <v>0</v>
      </c>
      <c r="BF138" s="172">
        <f t="shared" si="5"/>
        <v>0</v>
      </c>
      <c r="BG138" s="172">
        <f t="shared" si="6"/>
        <v>0</v>
      </c>
      <c r="BH138" s="172">
        <f t="shared" si="7"/>
        <v>0</v>
      </c>
      <c r="BI138" s="172">
        <f t="shared" si="8"/>
        <v>0</v>
      </c>
      <c r="BJ138" s="14" t="s">
        <v>120</v>
      </c>
      <c r="BK138" s="172">
        <f t="shared" si="9"/>
        <v>0</v>
      </c>
      <c r="BL138" s="14" t="s">
        <v>135</v>
      </c>
      <c r="BM138" s="171" t="s">
        <v>548</v>
      </c>
    </row>
    <row r="139" spans="1:65" s="12" customFormat="1" ht="22.9" customHeight="1">
      <c r="B139" s="145"/>
      <c r="D139" s="146" t="s">
        <v>73</v>
      </c>
      <c r="E139" s="156" t="s">
        <v>177</v>
      </c>
      <c r="F139" s="156" t="s">
        <v>446</v>
      </c>
      <c r="I139" s="148"/>
      <c r="J139" s="157">
        <f>BK139</f>
        <v>0</v>
      </c>
      <c r="L139" s="145"/>
      <c r="M139" s="150"/>
      <c r="N139" s="151"/>
      <c r="O139" s="151"/>
      <c r="P139" s="152">
        <f>SUM(P140:P154)</f>
        <v>0</v>
      </c>
      <c r="Q139" s="151"/>
      <c r="R139" s="152">
        <f>SUM(R140:R154)</f>
        <v>5.3000000000000001E-5</v>
      </c>
      <c r="S139" s="151"/>
      <c r="T139" s="153">
        <f>SUM(T140:T154)</f>
        <v>2.72322</v>
      </c>
      <c r="AR139" s="146" t="s">
        <v>82</v>
      </c>
      <c r="AT139" s="154" t="s">
        <v>73</v>
      </c>
      <c r="AU139" s="154" t="s">
        <v>82</v>
      </c>
      <c r="AY139" s="146" t="s">
        <v>121</v>
      </c>
      <c r="BK139" s="155">
        <f>SUM(BK140:BK154)</f>
        <v>0</v>
      </c>
    </row>
    <row r="140" spans="1:65" s="2" customFormat="1" ht="36" customHeight="1">
      <c r="A140" s="29"/>
      <c r="B140" s="158"/>
      <c r="C140" s="159" t="s">
        <v>147</v>
      </c>
      <c r="D140" s="159" t="s">
        <v>125</v>
      </c>
      <c r="E140" s="160" t="s">
        <v>549</v>
      </c>
      <c r="F140" s="161" t="s">
        <v>550</v>
      </c>
      <c r="G140" s="162" t="s">
        <v>426</v>
      </c>
      <c r="H140" s="163">
        <v>7.42</v>
      </c>
      <c r="I140" s="164"/>
      <c r="J140" s="165">
        <f t="shared" ref="J140:J154" si="10">ROUND(I140*H140,2)</f>
        <v>0</v>
      </c>
      <c r="K140" s="166"/>
      <c r="L140" s="30"/>
      <c r="M140" s="167" t="s">
        <v>1</v>
      </c>
      <c r="N140" s="168" t="s">
        <v>40</v>
      </c>
      <c r="O140" s="55"/>
      <c r="P140" s="169">
        <f t="shared" ref="P140:P154" si="11">O140*H140</f>
        <v>0</v>
      </c>
      <c r="Q140" s="169">
        <v>0</v>
      </c>
      <c r="R140" s="169">
        <f t="shared" ref="R140:R154" si="12">Q140*H140</f>
        <v>0</v>
      </c>
      <c r="S140" s="169">
        <v>0.19600000000000001</v>
      </c>
      <c r="T140" s="170">
        <f t="shared" ref="T140:T154" si="13">S140*H140</f>
        <v>1.4543200000000001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1" t="s">
        <v>135</v>
      </c>
      <c r="AT140" s="171" t="s">
        <v>125</v>
      </c>
      <c r="AU140" s="171" t="s">
        <v>120</v>
      </c>
      <c r="AY140" s="14" t="s">
        <v>121</v>
      </c>
      <c r="BE140" s="172">
        <f t="shared" ref="BE140:BE154" si="14">IF(N140="základná",J140,0)</f>
        <v>0</v>
      </c>
      <c r="BF140" s="172">
        <f t="shared" ref="BF140:BF154" si="15">IF(N140="znížená",J140,0)</f>
        <v>0</v>
      </c>
      <c r="BG140" s="172">
        <f t="shared" ref="BG140:BG154" si="16">IF(N140="zákl. prenesená",J140,0)</f>
        <v>0</v>
      </c>
      <c r="BH140" s="172">
        <f t="shared" ref="BH140:BH154" si="17">IF(N140="zníž. prenesená",J140,0)</f>
        <v>0</v>
      </c>
      <c r="BI140" s="172">
        <f t="shared" ref="BI140:BI154" si="18">IF(N140="nulová",J140,0)</f>
        <v>0</v>
      </c>
      <c r="BJ140" s="14" t="s">
        <v>120</v>
      </c>
      <c r="BK140" s="172">
        <f t="shared" ref="BK140:BK154" si="19">ROUND(I140*H140,2)</f>
        <v>0</v>
      </c>
      <c r="BL140" s="14" t="s">
        <v>135</v>
      </c>
      <c r="BM140" s="171" t="s">
        <v>551</v>
      </c>
    </row>
    <row r="141" spans="1:65" s="2" customFormat="1" ht="24" customHeight="1">
      <c r="A141" s="29"/>
      <c r="B141" s="158"/>
      <c r="C141" s="159" t="s">
        <v>184</v>
      </c>
      <c r="D141" s="159" t="s">
        <v>125</v>
      </c>
      <c r="E141" s="160" t="s">
        <v>552</v>
      </c>
      <c r="F141" s="161" t="s">
        <v>553</v>
      </c>
      <c r="G141" s="162" t="s">
        <v>426</v>
      </c>
      <c r="H141" s="163">
        <v>5.3</v>
      </c>
      <c r="I141" s="164"/>
      <c r="J141" s="165">
        <f t="shared" si="10"/>
        <v>0</v>
      </c>
      <c r="K141" s="166"/>
      <c r="L141" s="30"/>
      <c r="M141" s="167" t="s">
        <v>1</v>
      </c>
      <c r="N141" s="168" t="s">
        <v>40</v>
      </c>
      <c r="O141" s="55"/>
      <c r="P141" s="169">
        <f t="shared" si="11"/>
        <v>0</v>
      </c>
      <c r="Q141" s="169">
        <v>1.0000000000000001E-5</v>
      </c>
      <c r="R141" s="169">
        <f t="shared" si="12"/>
        <v>5.3000000000000001E-5</v>
      </c>
      <c r="S141" s="169">
        <v>0</v>
      </c>
      <c r="T141" s="170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1" t="s">
        <v>135</v>
      </c>
      <c r="AT141" s="171" t="s">
        <v>125</v>
      </c>
      <c r="AU141" s="171" t="s">
        <v>120</v>
      </c>
      <c r="AY141" s="14" t="s">
        <v>121</v>
      </c>
      <c r="BE141" s="172">
        <f t="shared" si="14"/>
        <v>0</v>
      </c>
      <c r="BF141" s="172">
        <f t="shared" si="15"/>
        <v>0</v>
      </c>
      <c r="BG141" s="172">
        <f t="shared" si="16"/>
        <v>0</v>
      </c>
      <c r="BH141" s="172">
        <f t="shared" si="17"/>
        <v>0</v>
      </c>
      <c r="BI141" s="172">
        <f t="shared" si="18"/>
        <v>0</v>
      </c>
      <c r="BJ141" s="14" t="s">
        <v>120</v>
      </c>
      <c r="BK141" s="172">
        <f t="shared" si="19"/>
        <v>0</v>
      </c>
      <c r="BL141" s="14" t="s">
        <v>135</v>
      </c>
      <c r="BM141" s="171" t="s">
        <v>554</v>
      </c>
    </row>
    <row r="142" spans="1:65" s="2" customFormat="1" ht="36" customHeight="1">
      <c r="A142" s="29"/>
      <c r="B142" s="158"/>
      <c r="C142" s="159" t="s">
        <v>153</v>
      </c>
      <c r="D142" s="159" t="s">
        <v>125</v>
      </c>
      <c r="E142" s="160" t="s">
        <v>555</v>
      </c>
      <c r="F142" s="161" t="s">
        <v>556</v>
      </c>
      <c r="G142" s="162" t="s">
        <v>426</v>
      </c>
      <c r="H142" s="163">
        <v>5.3</v>
      </c>
      <c r="I142" s="164"/>
      <c r="J142" s="165">
        <f t="shared" si="10"/>
        <v>0</v>
      </c>
      <c r="K142" s="166"/>
      <c r="L142" s="30"/>
      <c r="M142" s="167" t="s">
        <v>1</v>
      </c>
      <c r="N142" s="168" t="s">
        <v>40</v>
      </c>
      <c r="O142" s="55"/>
      <c r="P142" s="169">
        <f t="shared" si="11"/>
        <v>0</v>
      </c>
      <c r="Q142" s="169">
        <v>0</v>
      </c>
      <c r="R142" s="169">
        <f t="shared" si="12"/>
        <v>0</v>
      </c>
      <c r="S142" s="169">
        <v>6.5000000000000002E-2</v>
      </c>
      <c r="T142" s="170">
        <f t="shared" si="13"/>
        <v>0.34449999999999997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1" t="s">
        <v>135</v>
      </c>
      <c r="AT142" s="171" t="s">
        <v>125</v>
      </c>
      <c r="AU142" s="171" t="s">
        <v>120</v>
      </c>
      <c r="AY142" s="14" t="s">
        <v>121</v>
      </c>
      <c r="BE142" s="172">
        <f t="shared" si="14"/>
        <v>0</v>
      </c>
      <c r="BF142" s="172">
        <f t="shared" si="15"/>
        <v>0</v>
      </c>
      <c r="BG142" s="172">
        <f t="shared" si="16"/>
        <v>0</v>
      </c>
      <c r="BH142" s="172">
        <f t="shared" si="17"/>
        <v>0</v>
      </c>
      <c r="BI142" s="172">
        <f t="shared" si="18"/>
        <v>0</v>
      </c>
      <c r="BJ142" s="14" t="s">
        <v>120</v>
      </c>
      <c r="BK142" s="172">
        <f t="shared" si="19"/>
        <v>0</v>
      </c>
      <c r="BL142" s="14" t="s">
        <v>135</v>
      </c>
      <c r="BM142" s="171" t="s">
        <v>557</v>
      </c>
    </row>
    <row r="143" spans="1:65" s="2" customFormat="1" ht="24" customHeight="1">
      <c r="A143" s="29"/>
      <c r="B143" s="158"/>
      <c r="C143" s="159" t="s">
        <v>193</v>
      </c>
      <c r="D143" s="159" t="s">
        <v>125</v>
      </c>
      <c r="E143" s="160" t="s">
        <v>558</v>
      </c>
      <c r="F143" s="161" t="s">
        <v>559</v>
      </c>
      <c r="G143" s="162" t="s">
        <v>426</v>
      </c>
      <c r="H143" s="163">
        <v>0.3</v>
      </c>
      <c r="I143" s="164"/>
      <c r="J143" s="165">
        <f t="shared" si="10"/>
        <v>0</v>
      </c>
      <c r="K143" s="166"/>
      <c r="L143" s="30"/>
      <c r="M143" s="167" t="s">
        <v>1</v>
      </c>
      <c r="N143" s="168" t="s">
        <v>40</v>
      </c>
      <c r="O143" s="55"/>
      <c r="P143" s="169">
        <f t="shared" si="11"/>
        <v>0</v>
      </c>
      <c r="Q143" s="169">
        <v>0</v>
      </c>
      <c r="R143" s="169">
        <f t="shared" si="12"/>
        <v>0</v>
      </c>
      <c r="S143" s="169">
        <v>5.7000000000000002E-2</v>
      </c>
      <c r="T143" s="170">
        <f t="shared" si="13"/>
        <v>1.7100000000000001E-2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1" t="s">
        <v>135</v>
      </c>
      <c r="AT143" s="171" t="s">
        <v>125</v>
      </c>
      <c r="AU143" s="171" t="s">
        <v>120</v>
      </c>
      <c r="AY143" s="14" t="s">
        <v>121</v>
      </c>
      <c r="BE143" s="172">
        <f t="shared" si="14"/>
        <v>0</v>
      </c>
      <c r="BF143" s="172">
        <f t="shared" si="15"/>
        <v>0</v>
      </c>
      <c r="BG143" s="172">
        <f t="shared" si="16"/>
        <v>0</v>
      </c>
      <c r="BH143" s="172">
        <f t="shared" si="17"/>
        <v>0</v>
      </c>
      <c r="BI143" s="172">
        <f t="shared" si="18"/>
        <v>0</v>
      </c>
      <c r="BJ143" s="14" t="s">
        <v>120</v>
      </c>
      <c r="BK143" s="172">
        <f t="shared" si="19"/>
        <v>0</v>
      </c>
      <c r="BL143" s="14" t="s">
        <v>135</v>
      </c>
      <c r="BM143" s="171" t="s">
        <v>560</v>
      </c>
    </row>
    <row r="144" spans="1:65" s="2" customFormat="1" ht="24" customHeight="1">
      <c r="A144" s="29"/>
      <c r="B144" s="158"/>
      <c r="C144" s="159" t="s">
        <v>157</v>
      </c>
      <c r="D144" s="159" t="s">
        <v>125</v>
      </c>
      <c r="E144" s="160" t="s">
        <v>561</v>
      </c>
      <c r="F144" s="161" t="s">
        <v>562</v>
      </c>
      <c r="G144" s="162" t="s">
        <v>156</v>
      </c>
      <c r="H144" s="163">
        <v>1</v>
      </c>
      <c r="I144" s="164"/>
      <c r="J144" s="165">
        <f t="shared" si="10"/>
        <v>0</v>
      </c>
      <c r="K144" s="166"/>
      <c r="L144" s="30"/>
      <c r="M144" s="167" t="s">
        <v>1</v>
      </c>
      <c r="N144" s="168" t="s">
        <v>40</v>
      </c>
      <c r="O144" s="55"/>
      <c r="P144" s="169">
        <f t="shared" si="11"/>
        <v>0</v>
      </c>
      <c r="Q144" s="169">
        <v>0</v>
      </c>
      <c r="R144" s="169">
        <f t="shared" si="12"/>
        <v>0</v>
      </c>
      <c r="S144" s="169">
        <v>2.4E-2</v>
      </c>
      <c r="T144" s="170">
        <f t="shared" si="13"/>
        <v>2.4E-2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1" t="s">
        <v>135</v>
      </c>
      <c r="AT144" s="171" t="s">
        <v>125</v>
      </c>
      <c r="AU144" s="171" t="s">
        <v>120</v>
      </c>
      <c r="AY144" s="14" t="s">
        <v>121</v>
      </c>
      <c r="BE144" s="172">
        <f t="shared" si="14"/>
        <v>0</v>
      </c>
      <c r="BF144" s="172">
        <f t="shared" si="15"/>
        <v>0</v>
      </c>
      <c r="BG144" s="172">
        <f t="shared" si="16"/>
        <v>0</v>
      </c>
      <c r="BH144" s="172">
        <f t="shared" si="17"/>
        <v>0</v>
      </c>
      <c r="BI144" s="172">
        <f t="shared" si="18"/>
        <v>0</v>
      </c>
      <c r="BJ144" s="14" t="s">
        <v>120</v>
      </c>
      <c r="BK144" s="172">
        <f t="shared" si="19"/>
        <v>0</v>
      </c>
      <c r="BL144" s="14" t="s">
        <v>135</v>
      </c>
      <c r="BM144" s="171" t="s">
        <v>563</v>
      </c>
    </row>
    <row r="145" spans="1:65" s="2" customFormat="1" ht="24" customHeight="1">
      <c r="A145" s="29"/>
      <c r="B145" s="158"/>
      <c r="C145" s="159" t="s">
        <v>197</v>
      </c>
      <c r="D145" s="159" t="s">
        <v>125</v>
      </c>
      <c r="E145" s="160" t="s">
        <v>564</v>
      </c>
      <c r="F145" s="161" t="s">
        <v>565</v>
      </c>
      <c r="G145" s="162" t="s">
        <v>426</v>
      </c>
      <c r="H145" s="163">
        <v>1.2</v>
      </c>
      <c r="I145" s="164"/>
      <c r="J145" s="165">
        <f t="shared" si="10"/>
        <v>0</v>
      </c>
      <c r="K145" s="166"/>
      <c r="L145" s="30"/>
      <c r="M145" s="167" t="s">
        <v>1</v>
      </c>
      <c r="N145" s="168" t="s">
        <v>40</v>
      </c>
      <c r="O145" s="55"/>
      <c r="P145" s="169">
        <f t="shared" si="11"/>
        <v>0</v>
      </c>
      <c r="Q145" s="169">
        <v>0</v>
      </c>
      <c r="R145" s="169">
        <f t="shared" si="12"/>
        <v>0</v>
      </c>
      <c r="S145" s="169">
        <v>7.5999999999999998E-2</v>
      </c>
      <c r="T145" s="170">
        <f t="shared" si="13"/>
        <v>9.1199999999999989E-2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1" t="s">
        <v>135</v>
      </c>
      <c r="AT145" s="171" t="s">
        <v>125</v>
      </c>
      <c r="AU145" s="171" t="s">
        <v>120</v>
      </c>
      <c r="AY145" s="14" t="s">
        <v>121</v>
      </c>
      <c r="BE145" s="172">
        <f t="shared" si="14"/>
        <v>0</v>
      </c>
      <c r="BF145" s="172">
        <f t="shared" si="15"/>
        <v>0</v>
      </c>
      <c r="BG145" s="172">
        <f t="shared" si="16"/>
        <v>0</v>
      </c>
      <c r="BH145" s="172">
        <f t="shared" si="17"/>
        <v>0</v>
      </c>
      <c r="BI145" s="172">
        <f t="shared" si="18"/>
        <v>0</v>
      </c>
      <c r="BJ145" s="14" t="s">
        <v>120</v>
      </c>
      <c r="BK145" s="172">
        <f t="shared" si="19"/>
        <v>0</v>
      </c>
      <c r="BL145" s="14" t="s">
        <v>135</v>
      </c>
      <c r="BM145" s="171" t="s">
        <v>566</v>
      </c>
    </row>
    <row r="146" spans="1:65" s="2" customFormat="1" ht="24" customHeight="1">
      <c r="A146" s="29"/>
      <c r="B146" s="158"/>
      <c r="C146" s="159" t="s">
        <v>129</v>
      </c>
      <c r="D146" s="159" t="s">
        <v>125</v>
      </c>
      <c r="E146" s="160" t="s">
        <v>567</v>
      </c>
      <c r="F146" s="161" t="s">
        <v>568</v>
      </c>
      <c r="G146" s="162" t="s">
        <v>426</v>
      </c>
      <c r="H146" s="163">
        <v>0.4</v>
      </c>
      <c r="I146" s="164"/>
      <c r="J146" s="165">
        <f t="shared" si="10"/>
        <v>0</v>
      </c>
      <c r="K146" s="166"/>
      <c r="L146" s="30"/>
      <c r="M146" s="167" t="s">
        <v>1</v>
      </c>
      <c r="N146" s="168" t="s">
        <v>40</v>
      </c>
      <c r="O146" s="55"/>
      <c r="P146" s="169">
        <f t="shared" si="11"/>
        <v>0</v>
      </c>
      <c r="Q146" s="169">
        <v>0</v>
      </c>
      <c r="R146" s="169">
        <f t="shared" si="12"/>
        <v>0</v>
      </c>
      <c r="S146" s="169">
        <v>0.28100000000000003</v>
      </c>
      <c r="T146" s="170">
        <f t="shared" si="13"/>
        <v>0.11240000000000001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1" t="s">
        <v>135</v>
      </c>
      <c r="AT146" s="171" t="s">
        <v>125</v>
      </c>
      <c r="AU146" s="171" t="s">
        <v>120</v>
      </c>
      <c r="AY146" s="14" t="s">
        <v>121</v>
      </c>
      <c r="BE146" s="172">
        <f t="shared" si="14"/>
        <v>0</v>
      </c>
      <c r="BF146" s="172">
        <f t="shared" si="15"/>
        <v>0</v>
      </c>
      <c r="BG146" s="172">
        <f t="shared" si="16"/>
        <v>0</v>
      </c>
      <c r="BH146" s="172">
        <f t="shared" si="17"/>
        <v>0</v>
      </c>
      <c r="BI146" s="172">
        <f t="shared" si="18"/>
        <v>0</v>
      </c>
      <c r="BJ146" s="14" t="s">
        <v>120</v>
      </c>
      <c r="BK146" s="172">
        <f t="shared" si="19"/>
        <v>0</v>
      </c>
      <c r="BL146" s="14" t="s">
        <v>135</v>
      </c>
      <c r="BM146" s="171" t="s">
        <v>569</v>
      </c>
    </row>
    <row r="147" spans="1:65" s="2" customFormat="1" ht="24" customHeight="1">
      <c r="A147" s="29"/>
      <c r="B147" s="158"/>
      <c r="C147" s="159" t="s">
        <v>204</v>
      </c>
      <c r="D147" s="159" t="s">
        <v>125</v>
      </c>
      <c r="E147" s="160" t="s">
        <v>570</v>
      </c>
      <c r="F147" s="161" t="s">
        <v>571</v>
      </c>
      <c r="G147" s="162" t="s">
        <v>156</v>
      </c>
      <c r="H147" s="163">
        <v>2</v>
      </c>
      <c r="I147" s="164"/>
      <c r="J147" s="165">
        <f t="shared" si="10"/>
        <v>0</v>
      </c>
      <c r="K147" s="166"/>
      <c r="L147" s="30"/>
      <c r="M147" s="167" t="s">
        <v>1</v>
      </c>
      <c r="N147" s="168" t="s">
        <v>40</v>
      </c>
      <c r="O147" s="55"/>
      <c r="P147" s="169">
        <f t="shared" si="11"/>
        <v>0</v>
      </c>
      <c r="Q147" s="169">
        <v>0</v>
      </c>
      <c r="R147" s="169">
        <f t="shared" si="12"/>
        <v>0</v>
      </c>
      <c r="S147" s="169">
        <v>3.0000000000000001E-3</v>
      </c>
      <c r="T147" s="170">
        <f t="shared" si="13"/>
        <v>6.0000000000000001E-3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1" t="s">
        <v>135</v>
      </c>
      <c r="AT147" s="171" t="s">
        <v>125</v>
      </c>
      <c r="AU147" s="171" t="s">
        <v>120</v>
      </c>
      <c r="AY147" s="14" t="s">
        <v>121</v>
      </c>
      <c r="BE147" s="172">
        <f t="shared" si="14"/>
        <v>0</v>
      </c>
      <c r="BF147" s="172">
        <f t="shared" si="15"/>
        <v>0</v>
      </c>
      <c r="BG147" s="172">
        <f t="shared" si="16"/>
        <v>0</v>
      </c>
      <c r="BH147" s="172">
        <f t="shared" si="17"/>
        <v>0</v>
      </c>
      <c r="BI147" s="172">
        <f t="shared" si="18"/>
        <v>0</v>
      </c>
      <c r="BJ147" s="14" t="s">
        <v>120</v>
      </c>
      <c r="BK147" s="172">
        <f t="shared" si="19"/>
        <v>0</v>
      </c>
      <c r="BL147" s="14" t="s">
        <v>135</v>
      </c>
      <c r="BM147" s="171" t="s">
        <v>572</v>
      </c>
    </row>
    <row r="148" spans="1:65" s="2" customFormat="1" ht="24" customHeight="1">
      <c r="A148" s="29"/>
      <c r="B148" s="158"/>
      <c r="C148" s="159" t="s">
        <v>163</v>
      </c>
      <c r="D148" s="159" t="s">
        <v>125</v>
      </c>
      <c r="E148" s="160" t="s">
        <v>573</v>
      </c>
      <c r="F148" s="161" t="s">
        <v>574</v>
      </c>
      <c r="G148" s="162" t="s">
        <v>128</v>
      </c>
      <c r="H148" s="163">
        <v>1.25</v>
      </c>
      <c r="I148" s="164"/>
      <c r="J148" s="165">
        <f t="shared" si="10"/>
        <v>0</v>
      </c>
      <c r="K148" s="166"/>
      <c r="L148" s="30"/>
      <c r="M148" s="167" t="s">
        <v>1</v>
      </c>
      <c r="N148" s="168" t="s">
        <v>40</v>
      </c>
      <c r="O148" s="55"/>
      <c r="P148" s="169">
        <f t="shared" si="11"/>
        <v>0</v>
      </c>
      <c r="Q148" s="169">
        <v>0</v>
      </c>
      <c r="R148" s="169">
        <f t="shared" si="12"/>
        <v>0</v>
      </c>
      <c r="S148" s="169">
        <v>4.2000000000000003E-2</v>
      </c>
      <c r="T148" s="170">
        <f t="shared" si="13"/>
        <v>5.2500000000000005E-2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1" t="s">
        <v>135</v>
      </c>
      <c r="AT148" s="171" t="s">
        <v>125</v>
      </c>
      <c r="AU148" s="171" t="s">
        <v>120</v>
      </c>
      <c r="AY148" s="14" t="s">
        <v>121</v>
      </c>
      <c r="BE148" s="172">
        <f t="shared" si="14"/>
        <v>0</v>
      </c>
      <c r="BF148" s="172">
        <f t="shared" si="15"/>
        <v>0</v>
      </c>
      <c r="BG148" s="172">
        <f t="shared" si="16"/>
        <v>0</v>
      </c>
      <c r="BH148" s="172">
        <f t="shared" si="17"/>
        <v>0</v>
      </c>
      <c r="BI148" s="172">
        <f t="shared" si="18"/>
        <v>0</v>
      </c>
      <c r="BJ148" s="14" t="s">
        <v>120</v>
      </c>
      <c r="BK148" s="172">
        <f t="shared" si="19"/>
        <v>0</v>
      </c>
      <c r="BL148" s="14" t="s">
        <v>135</v>
      </c>
      <c r="BM148" s="171" t="s">
        <v>575</v>
      </c>
    </row>
    <row r="149" spans="1:65" s="2" customFormat="1" ht="24" customHeight="1">
      <c r="A149" s="29"/>
      <c r="B149" s="158"/>
      <c r="C149" s="159" t="s">
        <v>211</v>
      </c>
      <c r="D149" s="159" t="s">
        <v>125</v>
      </c>
      <c r="E149" s="160" t="s">
        <v>576</v>
      </c>
      <c r="F149" s="161" t="s">
        <v>577</v>
      </c>
      <c r="G149" s="162" t="s">
        <v>426</v>
      </c>
      <c r="H149" s="163">
        <v>5.3</v>
      </c>
      <c r="I149" s="164"/>
      <c r="J149" s="165">
        <f t="shared" si="10"/>
        <v>0</v>
      </c>
      <c r="K149" s="166"/>
      <c r="L149" s="30"/>
      <c r="M149" s="167" t="s">
        <v>1</v>
      </c>
      <c r="N149" s="168" t="s">
        <v>40</v>
      </c>
      <c r="O149" s="55"/>
      <c r="P149" s="169">
        <f t="shared" si="11"/>
        <v>0</v>
      </c>
      <c r="Q149" s="169">
        <v>0</v>
      </c>
      <c r="R149" s="169">
        <f t="shared" si="12"/>
        <v>0</v>
      </c>
      <c r="S149" s="169">
        <v>0.02</v>
      </c>
      <c r="T149" s="170">
        <f t="shared" si="13"/>
        <v>0.106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1" t="s">
        <v>135</v>
      </c>
      <c r="AT149" s="171" t="s">
        <v>125</v>
      </c>
      <c r="AU149" s="171" t="s">
        <v>120</v>
      </c>
      <c r="AY149" s="14" t="s">
        <v>121</v>
      </c>
      <c r="BE149" s="172">
        <f t="shared" si="14"/>
        <v>0</v>
      </c>
      <c r="BF149" s="172">
        <f t="shared" si="15"/>
        <v>0</v>
      </c>
      <c r="BG149" s="172">
        <f t="shared" si="16"/>
        <v>0</v>
      </c>
      <c r="BH149" s="172">
        <f t="shared" si="17"/>
        <v>0</v>
      </c>
      <c r="BI149" s="172">
        <f t="shared" si="18"/>
        <v>0</v>
      </c>
      <c r="BJ149" s="14" t="s">
        <v>120</v>
      </c>
      <c r="BK149" s="172">
        <f t="shared" si="19"/>
        <v>0</v>
      </c>
      <c r="BL149" s="14" t="s">
        <v>135</v>
      </c>
      <c r="BM149" s="171" t="s">
        <v>578</v>
      </c>
    </row>
    <row r="150" spans="1:65" s="2" customFormat="1" ht="24" customHeight="1">
      <c r="A150" s="29"/>
      <c r="B150" s="158"/>
      <c r="C150" s="159" t="s">
        <v>7</v>
      </c>
      <c r="D150" s="159" t="s">
        <v>125</v>
      </c>
      <c r="E150" s="160" t="s">
        <v>579</v>
      </c>
      <c r="F150" s="161" t="s">
        <v>580</v>
      </c>
      <c r="G150" s="162" t="s">
        <v>426</v>
      </c>
      <c r="H150" s="163">
        <v>25.76</v>
      </c>
      <c r="I150" s="164"/>
      <c r="J150" s="165">
        <f t="shared" si="10"/>
        <v>0</v>
      </c>
      <c r="K150" s="166"/>
      <c r="L150" s="30"/>
      <c r="M150" s="167" t="s">
        <v>1</v>
      </c>
      <c r="N150" s="168" t="s">
        <v>40</v>
      </c>
      <c r="O150" s="55"/>
      <c r="P150" s="169">
        <f t="shared" si="11"/>
        <v>0</v>
      </c>
      <c r="Q150" s="169">
        <v>0</v>
      </c>
      <c r="R150" s="169">
        <f t="shared" si="12"/>
        <v>0</v>
      </c>
      <c r="S150" s="169">
        <v>0.02</v>
      </c>
      <c r="T150" s="170">
        <f t="shared" si="13"/>
        <v>0.51519999999999999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1" t="s">
        <v>135</v>
      </c>
      <c r="AT150" s="171" t="s">
        <v>125</v>
      </c>
      <c r="AU150" s="171" t="s">
        <v>120</v>
      </c>
      <c r="AY150" s="14" t="s">
        <v>121</v>
      </c>
      <c r="BE150" s="172">
        <f t="shared" si="14"/>
        <v>0</v>
      </c>
      <c r="BF150" s="172">
        <f t="shared" si="15"/>
        <v>0</v>
      </c>
      <c r="BG150" s="172">
        <f t="shared" si="16"/>
        <v>0</v>
      </c>
      <c r="BH150" s="172">
        <f t="shared" si="17"/>
        <v>0</v>
      </c>
      <c r="BI150" s="172">
        <f t="shared" si="18"/>
        <v>0</v>
      </c>
      <c r="BJ150" s="14" t="s">
        <v>120</v>
      </c>
      <c r="BK150" s="172">
        <f t="shared" si="19"/>
        <v>0</v>
      </c>
      <c r="BL150" s="14" t="s">
        <v>135</v>
      </c>
      <c r="BM150" s="171" t="s">
        <v>581</v>
      </c>
    </row>
    <row r="151" spans="1:65" s="2" customFormat="1" ht="16.5" customHeight="1">
      <c r="A151" s="29"/>
      <c r="B151" s="158"/>
      <c r="C151" s="159" t="s">
        <v>238</v>
      </c>
      <c r="D151" s="159" t="s">
        <v>125</v>
      </c>
      <c r="E151" s="160" t="s">
        <v>477</v>
      </c>
      <c r="F151" s="161" t="s">
        <v>478</v>
      </c>
      <c r="G151" s="162" t="s">
        <v>479</v>
      </c>
      <c r="H151" s="163">
        <v>2.8159999999999998</v>
      </c>
      <c r="I151" s="164"/>
      <c r="J151" s="165">
        <f t="shared" si="10"/>
        <v>0</v>
      </c>
      <c r="K151" s="166"/>
      <c r="L151" s="30"/>
      <c r="M151" s="167" t="s">
        <v>1</v>
      </c>
      <c r="N151" s="168" t="s">
        <v>40</v>
      </c>
      <c r="O151" s="55"/>
      <c r="P151" s="169">
        <f t="shared" si="11"/>
        <v>0</v>
      </c>
      <c r="Q151" s="169">
        <v>0</v>
      </c>
      <c r="R151" s="169">
        <f t="shared" si="12"/>
        <v>0</v>
      </c>
      <c r="S151" s="169">
        <v>0</v>
      </c>
      <c r="T151" s="170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1" t="s">
        <v>135</v>
      </c>
      <c r="AT151" s="171" t="s">
        <v>125</v>
      </c>
      <c r="AU151" s="171" t="s">
        <v>120</v>
      </c>
      <c r="AY151" s="14" t="s">
        <v>121</v>
      </c>
      <c r="BE151" s="172">
        <f t="shared" si="14"/>
        <v>0</v>
      </c>
      <c r="BF151" s="172">
        <f t="shared" si="15"/>
        <v>0</v>
      </c>
      <c r="BG151" s="172">
        <f t="shared" si="16"/>
        <v>0</v>
      </c>
      <c r="BH151" s="172">
        <f t="shared" si="17"/>
        <v>0</v>
      </c>
      <c r="BI151" s="172">
        <f t="shared" si="18"/>
        <v>0</v>
      </c>
      <c r="BJ151" s="14" t="s">
        <v>120</v>
      </c>
      <c r="BK151" s="172">
        <f t="shared" si="19"/>
        <v>0</v>
      </c>
      <c r="BL151" s="14" t="s">
        <v>135</v>
      </c>
      <c r="BM151" s="171" t="s">
        <v>582</v>
      </c>
    </row>
    <row r="152" spans="1:65" s="2" customFormat="1" ht="24" customHeight="1">
      <c r="A152" s="29"/>
      <c r="B152" s="158"/>
      <c r="C152" s="159" t="s">
        <v>169</v>
      </c>
      <c r="D152" s="159" t="s">
        <v>125</v>
      </c>
      <c r="E152" s="160" t="s">
        <v>481</v>
      </c>
      <c r="F152" s="161" t="s">
        <v>482</v>
      </c>
      <c r="G152" s="162" t="s">
        <v>479</v>
      </c>
      <c r="H152" s="163">
        <v>112.64</v>
      </c>
      <c r="I152" s="164"/>
      <c r="J152" s="165">
        <f t="shared" si="10"/>
        <v>0</v>
      </c>
      <c r="K152" s="166"/>
      <c r="L152" s="30"/>
      <c r="M152" s="167" t="s">
        <v>1</v>
      </c>
      <c r="N152" s="168" t="s">
        <v>40</v>
      </c>
      <c r="O152" s="55"/>
      <c r="P152" s="169">
        <f t="shared" si="11"/>
        <v>0</v>
      </c>
      <c r="Q152" s="169">
        <v>0</v>
      </c>
      <c r="R152" s="169">
        <f t="shared" si="12"/>
        <v>0</v>
      </c>
      <c r="S152" s="169">
        <v>0</v>
      </c>
      <c r="T152" s="170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1" t="s">
        <v>135</v>
      </c>
      <c r="AT152" s="171" t="s">
        <v>125</v>
      </c>
      <c r="AU152" s="171" t="s">
        <v>120</v>
      </c>
      <c r="AY152" s="14" t="s">
        <v>121</v>
      </c>
      <c r="BE152" s="172">
        <f t="shared" si="14"/>
        <v>0</v>
      </c>
      <c r="BF152" s="172">
        <f t="shared" si="15"/>
        <v>0</v>
      </c>
      <c r="BG152" s="172">
        <f t="shared" si="16"/>
        <v>0</v>
      </c>
      <c r="BH152" s="172">
        <f t="shared" si="17"/>
        <v>0</v>
      </c>
      <c r="BI152" s="172">
        <f t="shared" si="18"/>
        <v>0</v>
      </c>
      <c r="BJ152" s="14" t="s">
        <v>120</v>
      </c>
      <c r="BK152" s="172">
        <f t="shared" si="19"/>
        <v>0</v>
      </c>
      <c r="BL152" s="14" t="s">
        <v>135</v>
      </c>
      <c r="BM152" s="171" t="s">
        <v>583</v>
      </c>
    </row>
    <row r="153" spans="1:65" s="2" customFormat="1" ht="24" customHeight="1">
      <c r="A153" s="29"/>
      <c r="B153" s="158"/>
      <c r="C153" s="159" t="s">
        <v>247</v>
      </c>
      <c r="D153" s="159" t="s">
        <v>125</v>
      </c>
      <c r="E153" s="160" t="s">
        <v>484</v>
      </c>
      <c r="F153" s="161" t="s">
        <v>485</v>
      </c>
      <c r="G153" s="162" t="s">
        <v>479</v>
      </c>
      <c r="H153" s="163">
        <v>2.8159999999999998</v>
      </c>
      <c r="I153" s="164"/>
      <c r="J153" s="165">
        <f t="shared" si="10"/>
        <v>0</v>
      </c>
      <c r="K153" s="166"/>
      <c r="L153" s="30"/>
      <c r="M153" s="167" t="s">
        <v>1</v>
      </c>
      <c r="N153" s="168" t="s">
        <v>40</v>
      </c>
      <c r="O153" s="55"/>
      <c r="P153" s="169">
        <f t="shared" si="11"/>
        <v>0</v>
      </c>
      <c r="Q153" s="169">
        <v>0</v>
      </c>
      <c r="R153" s="169">
        <f t="shared" si="12"/>
        <v>0</v>
      </c>
      <c r="S153" s="169">
        <v>0</v>
      </c>
      <c r="T153" s="170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1" t="s">
        <v>135</v>
      </c>
      <c r="AT153" s="171" t="s">
        <v>125</v>
      </c>
      <c r="AU153" s="171" t="s">
        <v>120</v>
      </c>
      <c r="AY153" s="14" t="s">
        <v>121</v>
      </c>
      <c r="BE153" s="172">
        <f t="shared" si="14"/>
        <v>0</v>
      </c>
      <c r="BF153" s="172">
        <f t="shared" si="15"/>
        <v>0</v>
      </c>
      <c r="BG153" s="172">
        <f t="shared" si="16"/>
        <v>0</v>
      </c>
      <c r="BH153" s="172">
        <f t="shared" si="17"/>
        <v>0</v>
      </c>
      <c r="BI153" s="172">
        <f t="shared" si="18"/>
        <v>0</v>
      </c>
      <c r="BJ153" s="14" t="s">
        <v>120</v>
      </c>
      <c r="BK153" s="172">
        <f t="shared" si="19"/>
        <v>0</v>
      </c>
      <c r="BL153" s="14" t="s">
        <v>135</v>
      </c>
      <c r="BM153" s="171" t="s">
        <v>584</v>
      </c>
    </row>
    <row r="154" spans="1:65" s="2" customFormat="1" ht="24" customHeight="1">
      <c r="A154" s="29"/>
      <c r="B154" s="158"/>
      <c r="C154" s="159" t="s">
        <v>173</v>
      </c>
      <c r="D154" s="159" t="s">
        <v>125</v>
      </c>
      <c r="E154" s="160" t="s">
        <v>487</v>
      </c>
      <c r="F154" s="161" t="s">
        <v>488</v>
      </c>
      <c r="G154" s="162" t="s">
        <v>479</v>
      </c>
      <c r="H154" s="163">
        <v>2.8159999999999998</v>
      </c>
      <c r="I154" s="164"/>
      <c r="J154" s="165">
        <f t="shared" si="10"/>
        <v>0</v>
      </c>
      <c r="K154" s="166"/>
      <c r="L154" s="30"/>
      <c r="M154" s="167" t="s">
        <v>1</v>
      </c>
      <c r="N154" s="168" t="s">
        <v>40</v>
      </c>
      <c r="O154" s="55"/>
      <c r="P154" s="169">
        <f t="shared" si="11"/>
        <v>0</v>
      </c>
      <c r="Q154" s="169">
        <v>0</v>
      </c>
      <c r="R154" s="169">
        <f t="shared" si="12"/>
        <v>0</v>
      </c>
      <c r="S154" s="169">
        <v>0</v>
      </c>
      <c r="T154" s="170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1" t="s">
        <v>135</v>
      </c>
      <c r="AT154" s="171" t="s">
        <v>125</v>
      </c>
      <c r="AU154" s="171" t="s">
        <v>120</v>
      </c>
      <c r="AY154" s="14" t="s">
        <v>121</v>
      </c>
      <c r="BE154" s="172">
        <f t="shared" si="14"/>
        <v>0</v>
      </c>
      <c r="BF154" s="172">
        <f t="shared" si="15"/>
        <v>0</v>
      </c>
      <c r="BG154" s="172">
        <f t="shared" si="16"/>
        <v>0</v>
      </c>
      <c r="BH154" s="172">
        <f t="shared" si="17"/>
        <v>0</v>
      </c>
      <c r="BI154" s="172">
        <f t="shared" si="18"/>
        <v>0</v>
      </c>
      <c r="BJ154" s="14" t="s">
        <v>120</v>
      </c>
      <c r="BK154" s="172">
        <f t="shared" si="19"/>
        <v>0</v>
      </c>
      <c r="BL154" s="14" t="s">
        <v>135</v>
      </c>
      <c r="BM154" s="171" t="s">
        <v>585</v>
      </c>
    </row>
    <row r="155" spans="1:65" s="12" customFormat="1" ht="22.9" customHeight="1">
      <c r="B155" s="145"/>
      <c r="D155" s="146" t="s">
        <v>73</v>
      </c>
      <c r="E155" s="156" t="s">
        <v>490</v>
      </c>
      <c r="F155" s="156" t="s">
        <v>491</v>
      </c>
      <c r="I155" s="148"/>
      <c r="J155" s="157">
        <f>BK155</f>
        <v>0</v>
      </c>
      <c r="L155" s="145"/>
      <c r="M155" s="150"/>
      <c r="N155" s="151"/>
      <c r="O155" s="151"/>
      <c r="P155" s="152">
        <f>P156</f>
        <v>0</v>
      </c>
      <c r="Q155" s="151"/>
      <c r="R155" s="152">
        <f>R156</f>
        <v>0</v>
      </c>
      <c r="S155" s="151"/>
      <c r="T155" s="153">
        <f>T156</f>
        <v>0</v>
      </c>
      <c r="AR155" s="146" t="s">
        <v>82</v>
      </c>
      <c r="AT155" s="154" t="s">
        <v>73</v>
      </c>
      <c r="AU155" s="154" t="s">
        <v>82</v>
      </c>
      <c r="AY155" s="146" t="s">
        <v>121</v>
      </c>
      <c r="BK155" s="155">
        <f>BK156</f>
        <v>0</v>
      </c>
    </row>
    <row r="156" spans="1:65" s="2" customFormat="1" ht="24" customHeight="1">
      <c r="A156" s="29"/>
      <c r="B156" s="158"/>
      <c r="C156" s="159" t="s">
        <v>259</v>
      </c>
      <c r="D156" s="159" t="s">
        <v>125</v>
      </c>
      <c r="E156" s="160" t="s">
        <v>492</v>
      </c>
      <c r="F156" s="161" t="s">
        <v>493</v>
      </c>
      <c r="G156" s="162" t="s">
        <v>479</v>
      </c>
      <c r="H156" s="163">
        <v>1.3320000000000001</v>
      </c>
      <c r="I156" s="164"/>
      <c r="J156" s="165">
        <f>ROUND(I156*H156,2)</f>
        <v>0</v>
      </c>
      <c r="K156" s="166"/>
      <c r="L156" s="30"/>
      <c r="M156" s="167" t="s">
        <v>1</v>
      </c>
      <c r="N156" s="168" t="s">
        <v>40</v>
      </c>
      <c r="O156" s="55"/>
      <c r="P156" s="169">
        <f>O156*H156</f>
        <v>0</v>
      </c>
      <c r="Q156" s="169">
        <v>0</v>
      </c>
      <c r="R156" s="169">
        <f>Q156*H156</f>
        <v>0</v>
      </c>
      <c r="S156" s="169">
        <v>0</v>
      </c>
      <c r="T156" s="170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1" t="s">
        <v>135</v>
      </c>
      <c r="AT156" s="171" t="s">
        <v>125</v>
      </c>
      <c r="AU156" s="171" t="s">
        <v>120</v>
      </c>
      <c r="AY156" s="14" t="s">
        <v>121</v>
      </c>
      <c r="BE156" s="172">
        <f>IF(N156="základná",J156,0)</f>
        <v>0</v>
      </c>
      <c r="BF156" s="172">
        <f>IF(N156="znížená",J156,0)</f>
        <v>0</v>
      </c>
      <c r="BG156" s="172">
        <f>IF(N156="zákl. prenesená",J156,0)</f>
        <v>0</v>
      </c>
      <c r="BH156" s="172">
        <f>IF(N156="zníž. prenesená",J156,0)</f>
        <v>0</v>
      </c>
      <c r="BI156" s="172">
        <f>IF(N156="nulová",J156,0)</f>
        <v>0</v>
      </c>
      <c r="BJ156" s="14" t="s">
        <v>120</v>
      </c>
      <c r="BK156" s="172">
        <f>ROUND(I156*H156,2)</f>
        <v>0</v>
      </c>
      <c r="BL156" s="14" t="s">
        <v>135</v>
      </c>
      <c r="BM156" s="171" t="s">
        <v>586</v>
      </c>
    </row>
    <row r="157" spans="1:65" s="12" customFormat="1" ht="25.9" customHeight="1">
      <c r="B157" s="145"/>
      <c r="D157" s="146" t="s">
        <v>73</v>
      </c>
      <c r="E157" s="147" t="s">
        <v>118</v>
      </c>
      <c r="F157" s="147" t="s">
        <v>119</v>
      </c>
      <c r="I157" s="148"/>
      <c r="J157" s="149">
        <f>BK157</f>
        <v>0</v>
      </c>
      <c r="L157" s="145"/>
      <c r="M157" s="150"/>
      <c r="N157" s="151"/>
      <c r="O157" s="151"/>
      <c r="P157" s="152">
        <f>P158+P164+P168+P173</f>
        <v>0</v>
      </c>
      <c r="Q157" s="151"/>
      <c r="R157" s="152">
        <f>R158+R164+R168+R173</f>
        <v>0.18121779999999998</v>
      </c>
      <c r="S157" s="151"/>
      <c r="T157" s="153">
        <f>T158+T164+T168+T173</f>
        <v>9.2990000000000003E-2</v>
      </c>
      <c r="AR157" s="146" t="s">
        <v>120</v>
      </c>
      <c r="AT157" s="154" t="s">
        <v>73</v>
      </c>
      <c r="AU157" s="154" t="s">
        <v>74</v>
      </c>
      <c r="AY157" s="146" t="s">
        <v>121</v>
      </c>
      <c r="BK157" s="155">
        <f>BK158+BK164+BK168+BK173</f>
        <v>0</v>
      </c>
    </row>
    <row r="158" spans="1:65" s="12" customFormat="1" ht="22.9" customHeight="1">
      <c r="B158" s="145"/>
      <c r="D158" s="146" t="s">
        <v>73</v>
      </c>
      <c r="E158" s="156" t="s">
        <v>587</v>
      </c>
      <c r="F158" s="156" t="s">
        <v>588</v>
      </c>
      <c r="I158" s="148"/>
      <c r="J158" s="157">
        <f>BK158</f>
        <v>0</v>
      </c>
      <c r="L158" s="145"/>
      <c r="M158" s="150"/>
      <c r="N158" s="151"/>
      <c r="O158" s="151"/>
      <c r="P158" s="152">
        <f>SUM(P159:P163)</f>
        <v>0</v>
      </c>
      <c r="Q158" s="151"/>
      <c r="R158" s="152">
        <f>SUM(R159:R163)</f>
        <v>0</v>
      </c>
      <c r="S158" s="151"/>
      <c r="T158" s="153">
        <f>SUM(T159:T163)</f>
        <v>9.2990000000000003E-2</v>
      </c>
      <c r="AR158" s="146" t="s">
        <v>120</v>
      </c>
      <c r="AT158" s="154" t="s">
        <v>73</v>
      </c>
      <c r="AU158" s="154" t="s">
        <v>82</v>
      </c>
      <c r="AY158" s="146" t="s">
        <v>121</v>
      </c>
      <c r="BK158" s="155">
        <f>SUM(BK159:BK163)</f>
        <v>0</v>
      </c>
    </row>
    <row r="159" spans="1:65" s="2" customFormat="1" ht="24" customHeight="1">
      <c r="A159" s="29"/>
      <c r="B159" s="158"/>
      <c r="C159" s="159" t="s">
        <v>176</v>
      </c>
      <c r="D159" s="159" t="s">
        <v>125</v>
      </c>
      <c r="E159" s="160" t="s">
        <v>589</v>
      </c>
      <c r="F159" s="161" t="s">
        <v>590</v>
      </c>
      <c r="G159" s="162" t="s">
        <v>152</v>
      </c>
      <c r="H159" s="163">
        <v>1</v>
      </c>
      <c r="I159" s="164"/>
      <c r="J159" s="165">
        <f>ROUND(I159*H159,2)</f>
        <v>0</v>
      </c>
      <c r="K159" s="166"/>
      <c r="L159" s="30"/>
      <c r="M159" s="167" t="s">
        <v>1</v>
      </c>
      <c r="N159" s="168" t="s">
        <v>40</v>
      </c>
      <c r="O159" s="55"/>
      <c r="P159" s="169">
        <f>O159*H159</f>
        <v>0</v>
      </c>
      <c r="Q159" s="169">
        <v>0</v>
      </c>
      <c r="R159" s="169">
        <f>Q159*H159</f>
        <v>0</v>
      </c>
      <c r="S159" s="169">
        <v>1.933E-2</v>
      </c>
      <c r="T159" s="170">
        <f>S159*H159</f>
        <v>1.933E-2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1" t="s">
        <v>129</v>
      </c>
      <c r="AT159" s="171" t="s">
        <v>125</v>
      </c>
      <c r="AU159" s="171" t="s">
        <v>120</v>
      </c>
      <c r="AY159" s="14" t="s">
        <v>121</v>
      </c>
      <c r="BE159" s="172">
        <f>IF(N159="základná",J159,0)</f>
        <v>0</v>
      </c>
      <c r="BF159" s="172">
        <f>IF(N159="znížená",J159,0)</f>
        <v>0</v>
      </c>
      <c r="BG159" s="172">
        <f>IF(N159="zákl. prenesená",J159,0)</f>
        <v>0</v>
      </c>
      <c r="BH159" s="172">
        <f>IF(N159="zníž. prenesená",J159,0)</f>
        <v>0</v>
      </c>
      <c r="BI159" s="172">
        <f>IF(N159="nulová",J159,0)</f>
        <v>0</v>
      </c>
      <c r="BJ159" s="14" t="s">
        <v>120</v>
      </c>
      <c r="BK159" s="172">
        <f>ROUND(I159*H159,2)</f>
        <v>0</v>
      </c>
      <c r="BL159" s="14" t="s">
        <v>129</v>
      </c>
      <c r="BM159" s="171" t="s">
        <v>591</v>
      </c>
    </row>
    <row r="160" spans="1:65" s="2" customFormat="1" ht="24" customHeight="1">
      <c r="A160" s="29"/>
      <c r="B160" s="158"/>
      <c r="C160" s="159" t="s">
        <v>264</v>
      </c>
      <c r="D160" s="159" t="s">
        <v>125</v>
      </c>
      <c r="E160" s="160" t="s">
        <v>592</v>
      </c>
      <c r="F160" s="161" t="s">
        <v>593</v>
      </c>
      <c r="G160" s="162" t="s">
        <v>152</v>
      </c>
      <c r="H160" s="163">
        <v>3</v>
      </c>
      <c r="I160" s="164"/>
      <c r="J160" s="165">
        <f>ROUND(I160*H160,2)</f>
        <v>0</v>
      </c>
      <c r="K160" s="166"/>
      <c r="L160" s="30"/>
      <c r="M160" s="167" t="s">
        <v>1</v>
      </c>
      <c r="N160" s="168" t="s">
        <v>40</v>
      </c>
      <c r="O160" s="55"/>
      <c r="P160" s="169">
        <f>O160*H160</f>
        <v>0</v>
      </c>
      <c r="Q160" s="169">
        <v>0</v>
      </c>
      <c r="R160" s="169">
        <f>Q160*H160</f>
        <v>0</v>
      </c>
      <c r="S160" s="169">
        <v>1.72E-2</v>
      </c>
      <c r="T160" s="170">
        <f>S160*H160</f>
        <v>5.16E-2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1" t="s">
        <v>129</v>
      </c>
      <c r="AT160" s="171" t="s">
        <v>125</v>
      </c>
      <c r="AU160" s="171" t="s">
        <v>120</v>
      </c>
      <c r="AY160" s="14" t="s">
        <v>121</v>
      </c>
      <c r="BE160" s="172">
        <f>IF(N160="základná",J160,0)</f>
        <v>0</v>
      </c>
      <c r="BF160" s="172">
        <f>IF(N160="znížená",J160,0)</f>
        <v>0</v>
      </c>
      <c r="BG160" s="172">
        <f>IF(N160="zákl. prenesená",J160,0)</f>
        <v>0</v>
      </c>
      <c r="BH160" s="172">
        <f>IF(N160="zníž. prenesená",J160,0)</f>
        <v>0</v>
      </c>
      <c r="BI160" s="172">
        <f>IF(N160="nulová",J160,0)</f>
        <v>0</v>
      </c>
      <c r="BJ160" s="14" t="s">
        <v>120</v>
      </c>
      <c r="BK160" s="172">
        <f>ROUND(I160*H160,2)</f>
        <v>0</v>
      </c>
      <c r="BL160" s="14" t="s">
        <v>129</v>
      </c>
      <c r="BM160" s="171" t="s">
        <v>594</v>
      </c>
    </row>
    <row r="161" spans="1:65" s="2" customFormat="1" ht="24" customHeight="1">
      <c r="A161" s="29"/>
      <c r="B161" s="158"/>
      <c r="C161" s="159" t="s">
        <v>180</v>
      </c>
      <c r="D161" s="159" t="s">
        <v>125</v>
      </c>
      <c r="E161" s="160" t="s">
        <v>595</v>
      </c>
      <c r="F161" s="161" t="s">
        <v>596</v>
      </c>
      <c r="G161" s="162" t="s">
        <v>152</v>
      </c>
      <c r="H161" s="163">
        <v>1</v>
      </c>
      <c r="I161" s="164"/>
      <c r="J161" s="165">
        <f>ROUND(I161*H161,2)</f>
        <v>0</v>
      </c>
      <c r="K161" s="166"/>
      <c r="L161" s="30"/>
      <c r="M161" s="167" t="s">
        <v>1</v>
      </c>
      <c r="N161" s="168" t="s">
        <v>40</v>
      </c>
      <c r="O161" s="55"/>
      <c r="P161" s="169">
        <f>O161*H161</f>
        <v>0</v>
      </c>
      <c r="Q161" s="169">
        <v>0</v>
      </c>
      <c r="R161" s="169">
        <f>Q161*H161</f>
        <v>0</v>
      </c>
      <c r="S161" s="169">
        <v>1.9460000000000002E-2</v>
      </c>
      <c r="T161" s="170">
        <f>S161*H161</f>
        <v>1.9460000000000002E-2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1" t="s">
        <v>129</v>
      </c>
      <c r="AT161" s="171" t="s">
        <v>125</v>
      </c>
      <c r="AU161" s="171" t="s">
        <v>120</v>
      </c>
      <c r="AY161" s="14" t="s">
        <v>121</v>
      </c>
      <c r="BE161" s="172">
        <f>IF(N161="základná",J161,0)</f>
        <v>0</v>
      </c>
      <c r="BF161" s="172">
        <f>IF(N161="znížená",J161,0)</f>
        <v>0</v>
      </c>
      <c r="BG161" s="172">
        <f>IF(N161="zákl. prenesená",J161,0)</f>
        <v>0</v>
      </c>
      <c r="BH161" s="172">
        <f>IF(N161="zníž. prenesená",J161,0)</f>
        <v>0</v>
      </c>
      <c r="BI161" s="172">
        <f>IF(N161="nulová",J161,0)</f>
        <v>0</v>
      </c>
      <c r="BJ161" s="14" t="s">
        <v>120</v>
      </c>
      <c r="BK161" s="172">
        <f>ROUND(I161*H161,2)</f>
        <v>0</v>
      </c>
      <c r="BL161" s="14" t="s">
        <v>129</v>
      </c>
      <c r="BM161" s="171" t="s">
        <v>597</v>
      </c>
    </row>
    <row r="162" spans="1:65" s="2" customFormat="1" ht="24" customHeight="1">
      <c r="A162" s="29"/>
      <c r="B162" s="158"/>
      <c r="C162" s="159" t="s">
        <v>270</v>
      </c>
      <c r="D162" s="159" t="s">
        <v>125</v>
      </c>
      <c r="E162" s="160" t="s">
        <v>598</v>
      </c>
      <c r="F162" s="161" t="s">
        <v>599</v>
      </c>
      <c r="G162" s="162" t="s">
        <v>152</v>
      </c>
      <c r="H162" s="163">
        <v>1</v>
      </c>
      <c r="I162" s="164"/>
      <c r="J162" s="165">
        <f>ROUND(I162*H162,2)</f>
        <v>0</v>
      </c>
      <c r="K162" s="166"/>
      <c r="L162" s="30"/>
      <c r="M162" s="167" t="s">
        <v>1</v>
      </c>
      <c r="N162" s="168" t="s">
        <v>40</v>
      </c>
      <c r="O162" s="55"/>
      <c r="P162" s="169">
        <f>O162*H162</f>
        <v>0</v>
      </c>
      <c r="Q162" s="169">
        <v>0</v>
      </c>
      <c r="R162" s="169">
        <f>Q162*H162</f>
        <v>0</v>
      </c>
      <c r="S162" s="169">
        <v>2.5999999999999999E-3</v>
      </c>
      <c r="T162" s="170">
        <f>S162*H162</f>
        <v>2.5999999999999999E-3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1" t="s">
        <v>129</v>
      </c>
      <c r="AT162" s="171" t="s">
        <v>125</v>
      </c>
      <c r="AU162" s="171" t="s">
        <v>120</v>
      </c>
      <c r="AY162" s="14" t="s">
        <v>121</v>
      </c>
      <c r="BE162" s="172">
        <f>IF(N162="základná",J162,0)</f>
        <v>0</v>
      </c>
      <c r="BF162" s="172">
        <f>IF(N162="znížená",J162,0)</f>
        <v>0</v>
      </c>
      <c r="BG162" s="172">
        <f>IF(N162="zákl. prenesená",J162,0)</f>
        <v>0</v>
      </c>
      <c r="BH162" s="172">
        <f>IF(N162="zníž. prenesená",J162,0)</f>
        <v>0</v>
      </c>
      <c r="BI162" s="172">
        <f>IF(N162="nulová",J162,0)</f>
        <v>0</v>
      </c>
      <c r="BJ162" s="14" t="s">
        <v>120</v>
      </c>
      <c r="BK162" s="172">
        <f>ROUND(I162*H162,2)</f>
        <v>0</v>
      </c>
      <c r="BL162" s="14" t="s">
        <v>129</v>
      </c>
      <c r="BM162" s="171" t="s">
        <v>600</v>
      </c>
    </row>
    <row r="163" spans="1:65" s="2" customFormat="1" ht="24" customHeight="1">
      <c r="A163" s="29"/>
      <c r="B163" s="158"/>
      <c r="C163" s="159" t="s">
        <v>183</v>
      </c>
      <c r="D163" s="159" t="s">
        <v>125</v>
      </c>
      <c r="E163" s="160" t="s">
        <v>601</v>
      </c>
      <c r="F163" s="161" t="s">
        <v>602</v>
      </c>
      <c r="G163" s="162" t="s">
        <v>479</v>
      </c>
      <c r="H163" s="163">
        <v>0.2</v>
      </c>
      <c r="I163" s="164"/>
      <c r="J163" s="165">
        <f>ROUND(I163*H163,2)</f>
        <v>0</v>
      </c>
      <c r="K163" s="166"/>
      <c r="L163" s="30"/>
      <c r="M163" s="167" t="s">
        <v>1</v>
      </c>
      <c r="N163" s="168" t="s">
        <v>40</v>
      </c>
      <c r="O163" s="55"/>
      <c r="P163" s="169">
        <f>O163*H163</f>
        <v>0</v>
      </c>
      <c r="Q163" s="169">
        <v>0</v>
      </c>
      <c r="R163" s="169">
        <f>Q163*H163</f>
        <v>0</v>
      </c>
      <c r="S163" s="169">
        <v>0</v>
      </c>
      <c r="T163" s="170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1" t="s">
        <v>129</v>
      </c>
      <c r="AT163" s="171" t="s">
        <v>125</v>
      </c>
      <c r="AU163" s="171" t="s">
        <v>120</v>
      </c>
      <c r="AY163" s="14" t="s">
        <v>121</v>
      </c>
      <c r="BE163" s="172">
        <f>IF(N163="základná",J163,0)</f>
        <v>0</v>
      </c>
      <c r="BF163" s="172">
        <f>IF(N163="znížená",J163,0)</f>
        <v>0</v>
      </c>
      <c r="BG163" s="172">
        <f>IF(N163="zákl. prenesená",J163,0)</f>
        <v>0</v>
      </c>
      <c r="BH163" s="172">
        <f>IF(N163="zníž. prenesená",J163,0)</f>
        <v>0</v>
      </c>
      <c r="BI163" s="172">
        <f>IF(N163="nulová",J163,0)</f>
        <v>0</v>
      </c>
      <c r="BJ163" s="14" t="s">
        <v>120</v>
      </c>
      <c r="BK163" s="172">
        <f>ROUND(I163*H163,2)</f>
        <v>0</v>
      </c>
      <c r="BL163" s="14" t="s">
        <v>129</v>
      </c>
      <c r="BM163" s="171" t="s">
        <v>603</v>
      </c>
    </row>
    <row r="164" spans="1:65" s="12" customFormat="1" ht="22.9" customHeight="1">
      <c r="B164" s="145"/>
      <c r="D164" s="146" t="s">
        <v>73</v>
      </c>
      <c r="E164" s="156" t="s">
        <v>604</v>
      </c>
      <c r="F164" s="156" t="s">
        <v>605</v>
      </c>
      <c r="I164" s="148"/>
      <c r="J164" s="157">
        <f>BK164</f>
        <v>0</v>
      </c>
      <c r="L164" s="145"/>
      <c r="M164" s="150"/>
      <c r="N164" s="151"/>
      <c r="O164" s="151"/>
      <c r="P164" s="152">
        <f>SUM(P165:P167)</f>
        <v>0</v>
      </c>
      <c r="Q164" s="151"/>
      <c r="R164" s="152">
        <f>SUM(R165:R167)</f>
        <v>2.5000000000000001E-2</v>
      </c>
      <c r="S164" s="151"/>
      <c r="T164" s="153">
        <f>SUM(T165:T167)</f>
        <v>0</v>
      </c>
      <c r="AR164" s="146" t="s">
        <v>120</v>
      </c>
      <c r="AT164" s="154" t="s">
        <v>73</v>
      </c>
      <c r="AU164" s="154" t="s">
        <v>82</v>
      </c>
      <c r="AY164" s="146" t="s">
        <v>121</v>
      </c>
      <c r="BK164" s="155">
        <f>SUM(BK165:BK167)</f>
        <v>0</v>
      </c>
    </row>
    <row r="165" spans="1:65" s="2" customFormat="1" ht="24" customHeight="1">
      <c r="A165" s="29"/>
      <c r="B165" s="158"/>
      <c r="C165" s="159" t="s">
        <v>277</v>
      </c>
      <c r="D165" s="159" t="s">
        <v>125</v>
      </c>
      <c r="E165" s="160" t="s">
        <v>606</v>
      </c>
      <c r="F165" s="161" t="s">
        <v>607</v>
      </c>
      <c r="G165" s="162" t="s">
        <v>156</v>
      </c>
      <c r="H165" s="163">
        <v>1</v>
      </c>
      <c r="I165" s="164"/>
      <c r="J165" s="165">
        <f>ROUND(I165*H165,2)</f>
        <v>0</v>
      </c>
      <c r="K165" s="166"/>
      <c r="L165" s="30"/>
      <c r="M165" s="167" t="s">
        <v>1</v>
      </c>
      <c r="N165" s="168" t="s">
        <v>40</v>
      </c>
      <c r="O165" s="55"/>
      <c r="P165" s="169">
        <f>O165*H165</f>
        <v>0</v>
      </c>
      <c r="Q165" s="169">
        <v>0</v>
      </c>
      <c r="R165" s="169">
        <f>Q165*H165</f>
        <v>0</v>
      </c>
      <c r="S165" s="169">
        <v>0</v>
      </c>
      <c r="T165" s="170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1" t="s">
        <v>129</v>
      </c>
      <c r="AT165" s="171" t="s">
        <v>125</v>
      </c>
      <c r="AU165" s="171" t="s">
        <v>120</v>
      </c>
      <c r="AY165" s="14" t="s">
        <v>121</v>
      </c>
      <c r="BE165" s="172">
        <f>IF(N165="základná",J165,0)</f>
        <v>0</v>
      </c>
      <c r="BF165" s="172">
        <f>IF(N165="znížená",J165,0)</f>
        <v>0</v>
      </c>
      <c r="BG165" s="172">
        <f>IF(N165="zákl. prenesená",J165,0)</f>
        <v>0</v>
      </c>
      <c r="BH165" s="172">
        <f>IF(N165="zníž. prenesená",J165,0)</f>
        <v>0</v>
      </c>
      <c r="BI165" s="172">
        <f>IF(N165="nulová",J165,0)</f>
        <v>0</v>
      </c>
      <c r="BJ165" s="14" t="s">
        <v>120</v>
      </c>
      <c r="BK165" s="172">
        <f>ROUND(I165*H165,2)</f>
        <v>0</v>
      </c>
      <c r="BL165" s="14" t="s">
        <v>129</v>
      </c>
      <c r="BM165" s="171" t="s">
        <v>608</v>
      </c>
    </row>
    <row r="166" spans="1:65" s="2" customFormat="1" ht="24" customHeight="1">
      <c r="A166" s="29"/>
      <c r="B166" s="158"/>
      <c r="C166" s="173" t="s">
        <v>134</v>
      </c>
      <c r="D166" s="173" t="s">
        <v>131</v>
      </c>
      <c r="E166" s="174" t="s">
        <v>609</v>
      </c>
      <c r="F166" s="175" t="s">
        <v>610</v>
      </c>
      <c r="G166" s="176" t="s">
        <v>156</v>
      </c>
      <c r="H166" s="177">
        <v>1</v>
      </c>
      <c r="I166" s="178"/>
      <c r="J166" s="179">
        <f>ROUND(I166*H166,2)</f>
        <v>0</v>
      </c>
      <c r="K166" s="180"/>
      <c r="L166" s="181"/>
      <c r="M166" s="182" t="s">
        <v>1</v>
      </c>
      <c r="N166" s="183" t="s">
        <v>40</v>
      </c>
      <c r="O166" s="55"/>
      <c r="P166" s="169">
        <f>O166*H166</f>
        <v>0</v>
      </c>
      <c r="Q166" s="169">
        <v>2.5000000000000001E-2</v>
      </c>
      <c r="R166" s="169">
        <f>Q166*H166</f>
        <v>2.5000000000000001E-2</v>
      </c>
      <c r="S166" s="169">
        <v>0</v>
      </c>
      <c r="T166" s="170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1" t="s">
        <v>134</v>
      </c>
      <c r="AT166" s="171" t="s">
        <v>131</v>
      </c>
      <c r="AU166" s="171" t="s">
        <v>120</v>
      </c>
      <c r="AY166" s="14" t="s">
        <v>121</v>
      </c>
      <c r="BE166" s="172">
        <f>IF(N166="základná",J166,0)</f>
        <v>0</v>
      </c>
      <c r="BF166" s="172">
        <f>IF(N166="znížená",J166,0)</f>
        <v>0</v>
      </c>
      <c r="BG166" s="172">
        <f>IF(N166="zákl. prenesená",J166,0)</f>
        <v>0</v>
      </c>
      <c r="BH166" s="172">
        <f>IF(N166="zníž. prenesená",J166,0)</f>
        <v>0</v>
      </c>
      <c r="BI166" s="172">
        <f>IF(N166="nulová",J166,0)</f>
        <v>0</v>
      </c>
      <c r="BJ166" s="14" t="s">
        <v>120</v>
      </c>
      <c r="BK166" s="172">
        <f>ROUND(I166*H166,2)</f>
        <v>0</v>
      </c>
      <c r="BL166" s="14" t="s">
        <v>129</v>
      </c>
      <c r="BM166" s="171" t="s">
        <v>611</v>
      </c>
    </row>
    <row r="167" spans="1:65" s="2" customFormat="1" ht="24" customHeight="1">
      <c r="A167" s="29"/>
      <c r="B167" s="158"/>
      <c r="C167" s="159" t="s">
        <v>287</v>
      </c>
      <c r="D167" s="159" t="s">
        <v>125</v>
      </c>
      <c r="E167" s="160" t="s">
        <v>612</v>
      </c>
      <c r="F167" s="161" t="s">
        <v>613</v>
      </c>
      <c r="G167" s="162" t="s">
        <v>479</v>
      </c>
      <c r="H167" s="163">
        <v>2.5000000000000001E-2</v>
      </c>
      <c r="I167" s="164"/>
      <c r="J167" s="165">
        <f>ROUND(I167*H167,2)</f>
        <v>0</v>
      </c>
      <c r="K167" s="166"/>
      <c r="L167" s="30"/>
      <c r="M167" s="167" t="s">
        <v>1</v>
      </c>
      <c r="N167" s="168" t="s">
        <v>40</v>
      </c>
      <c r="O167" s="55"/>
      <c r="P167" s="169">
        <f>O167*H167</f>
        <v>0</v>
      </c>
      <c r="Q167" s="169">
        <v>0</v>
      </c>
      <c r="R167" s="169">
        <f>Q167*H167</f>
        <v>0</v>
      </c>
      <c r="S167" s="169">
        <v>0</v>
      </c>
      <c r="T167" s="170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1" t="s">
        <v>129</v>
      </c>
      <c r="AT167" s="171" t="s">
        <v>125</v>
      </c>
      <c r="AU167" s="171" t="s">
        <v>120</v>
      </c>
      <c r="AY167" s="14" t="s">
        <v>121</v>
      </c>
      <c r="BE167" s="172">
        <f>IF(N167="základná",J167,0)</f>
        <v>0</v>
      </c>
      <c r="BF167" s="172">
        <f>IF(N167="znížená",J167,0)</f>
        <v>0</v>
      </c>
      <c r="BG167" s="172">
        <f>IF(N167="zákl. prenesená",J167,0)</f>
        <v>0</v>
      </c>
      <c r="BH167" s="172">
        <f>IF(N167="zníž. prenesená",J167,0)</f>
        <v>0</v>
      </c>
      <c r="BI167" s="172">
        <f>IF(N167="nulová",J167,0)</f>
        <v>0</v>
      </c>
      <c r="BJ167" s="14" t="s">
        <v>120</v>
      </c>
      <c r="BK167" s="172">
        <f>ROUND(I167*H167,2)</f>
        <v>0</v>
      </c>
      <c r="BL167" s="14" t="s">
        <v>129</v>
      </c>
      <c r="BM167" s="171" t="s">
        <v>614</v>
      </c>
    </row>
    <row r="168" spans="1:65" s="12" customFormat="1" ht="22.9" customHeight="1">
      <c r="B168" s="145"/>
      <c r="D168" s="146" t="s">
        <v>73</v>
      </c>
      <c r="E168" s="156" t="s">
        <v>615</v>
      </c>
      <c r="F168" s="156" t="s">
        <v>616</v>
      </c>
      <c r="I168" s="148"/>
      <c r="J168" s="157">
        <f>BK168</f>
        <v>0</v>
      </c>
      <c r="L168" s="145"/>
      <c r="M168" s="150"/>
      <c r="N168" s="151"/>
      <c r="O168" s="151"/>
      <c r="P168" s="152">
        <f>SUM(P169:P172)</f>
        <v>0</v>
      </c>
      <c r="Q168" s="151"/>
      <c r="R168" s="152">
        <f>SUM(R169:R172)</f>
        <v>0.1450178</v>
      </c>
      <c r="S168" s="151"/>
      <c r="T168" s="153">
        <f>SUM(T169:T172)</f>
        <v>0</v>
      </c>
      <c r="AR168" s="146" t="s">
        <v>120</v>
      </c>
      <c r="AT168" s="154" t="s">
        <v>73</v>
      </c>
      <c r="AU168" s="154" t="s">
        <v>82</v>
      </c>
      <c r="AY168" s="146" t="s">
        <v>121</v>
      </c>
      <c r="BK168" s="155">
        <f>SUM(BK169:BK172)</f>
        <v>0</v>
      </c>
    </row>
    <row r="169" spans="1:65" s="2" customFormat="1" ht="24" customHeight="1">
      <c r="A169" s="29"/>
      <c r="B169" s="158"/>
      <c r="C169" s="159" t="s">
        <v>192</v>
      </c>
      <c r="D169" s="159" t="s">
        <v>125</v>
      </c>
      <c r="E169" s="160" t="s">
        <v>617</v>
      </c>
      <c r="F169" s="161" t="s">
        <v>618</v>
      </c>
      <c r="G169" s="162" t="s">
        <v>128</v>
      </c>
      <c r="H169" s="163">
        <v>8.4</v>
      </c>
      <c r="I169" s="164"/>
      <c r="J169" s="165">
        <f>ROUND(I169*H169,2)</f>
        <v>0</v>
      </c>
      <c r="K169" s="166"/>
      <c r="L169" s="30"/>
      <c r="M169" s="167" t="s">
        <v>1</v>
      </c>
      <c r="N169" s="168" t="s">
        <v>40</v>
      </c>
      <c r="O169" s="55"/>
      <c r="P169" s="169">
        <f>O169*H169</f>
        <v>0</v>
      </c>
      <c r="Q169" s="169">
        <v>8.9999999999999998E-4</v>
      </c>
      <c r="R169" s="169">
        <f>Q169*H169</f>
        <v>7.5599999999999999E-3</v>
      </c>
      <c r="S169" s="169">
        <v>0</v>
      </c>
      <c r="T169" s="170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1" t="s">
        <v>129</v>
      </c>
      <c r="AT169" s="171" t="s">
        <v>125</v>
      </c>
      <c r="AU169" s="171" t="s">
        <v>120</v>
      </c>
      <c r="AY169" s="14" t="s">
        <v>121</v>
      </c>
      <c r="BE169" s="172">
        <f>IF(N169="základná",J169,0)</f>
        <v>0</v>
      </c>
      <c r="BF169" s="172">
        <f>IF(N169="znížená",J169,0)</f>
        <v>0</v>
      </c>
      <c r="BG169" s="172">
        <f>IF(N169="zákl. prenesená",J169,0)</f>
        <v>0</v>
      </c>
      <c r="BH169" s="172">
        <f>IF(N169="zníž. prenesená",J169,0)</f>
        <v>0</v>
      </c>
      <c r="BI169" s="172">
        <f>IF(N169="nulová",J169,0)</f>
        <v>0</v>
      </c>
      <c r="BJ169" s="14" t="s">
        <v>120</v>
      </c>
      <c r="BK169" s="172">
        <f>ROUND(I169*H169,2)</f>
        <v>0</v>
      </c>
      <c r="BL169" s="14" t="s">
        <v>129</v>
      </c>
      <c r="BM169" s="171" t="s">
        <v>619</v>
      </c>
    </row>
    <row r="170" spans="1:65" s="2" customFormat="1" ht="24" customHeight="1">
      <c r="A170" s="29"/>
      <c r="B170" s="158"/>
      <c r="C170" s="159" t="s">
        <v>294</v>
      </c>
      <c r="D170" s="159" t="s">
        <v>125</v>
      </c>
      <c r="E170" s="160" t="s">
        <v>620</v>
      </c>
      <c r="F170" s="161" t="s">
        <v>621</v>
      </c>
      <c r="G170" s="162" t="s">
        <v>426</v>
      </c>
      <c r="H170" s="163">
        <v>5.3</v>
      </c>
      <c r="I170" s="164"/>
      <c r="J170" s="165">
        <f>ROUND(I170*H170,2)</f>
        <v>0</v>
      </c>
      <c r="K170" s="166"/>
      <c r="L170" s="30"/>
      <c r="M170" s="167" t="s">
        <v>1</v>
      </c>
      <c r="N170" s="168" t="s">
        <v>40</v>
      </c>
      <c r="O170" s="55"/>
      <c r="P170" s="169">
        <f>O170*H170</f>
        <v>0</v>
      </c>
      <c r="Q170" s="169">
        <v>3.8500000000000001E-3</v>
      </c>
      <c r="R170" s="169">
        <f>Q170*H170</f>
        <v>2.0405E-2</v>
      </c>
      <c r="S170" s="169">
        <v>0</v>
      </c>
      <c r="T170" s="170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1" t="s">
        <v>129</v>
      </c>
      <c r="AT170" s="171" t="s">
        <v>125</v>
      </c>
      <c r="AU170" s="171" t="s">
        <v>120</v>
      </c>
      <c r="AY170" s="14" t="s">
        <v>121</v>
      </c>
      <c r="BE170" s="172">
        <f>IF(N170="základná",J170,0)</f>
        <v>0</v>
      </c>
      <c r="BF170" s="172">
        <f>IF(N170="znížená",J170,0)</f>
        <v>0</v>
      </c>
      <c r="BG170" s="172">
        <f>IF(N170="zákl. prenesená",J170,0)</f>
        <v>0</v>
      </c>
      <c r="BH170" s="172">
        <f>IF(N170="zníž. prenesená",J170,0)</f>
        <v>0</v>
      </c>
      <c r="BI170" s="172">
        <f>IF(N170="nulová",J170,0)</f>
        <v>0</v>
      </c>
      <c r="BJ170" s="14" t="s">
        <v>120</v>
      </c>
      <c r="BK170" s="172">
        <f>ROUND(I170*H170,2)</f>
        <v>0</v>
      </c>
      <c r="BL170" s="14" t="s">
        <v>129</v>
      </c>
      <c r="BM170" s="171" t="s">
        <v>622</v>
      </c>
    </row>
    <row r="171" spans="1:65" s="2" customFormat="1" ht="16.5" customHeight="1">
      <c r="A171" s="29"/>
      <c r="B171" s="158"/>
      <c r="C171" s="173" t="s">
        <v>196</v>
      </c>
      <c r="D171" s="173" t="s">
        <v>131</v>
      </c>
      <c r="E171" s="174" t="s">
        <v>623</v>
      </c>
      <c r="F171" s="175" t="s">
        <v>624</v>
      </c>
      <c r="G171" s="176" t="s">
        <v>426</v>
      </c>
      <c r="H171" s="177">
        <v>6.5759999999999996</v>
      </c>
      <c r="I171" s="178"/>
      <c r="J171" s="179">
        <f>ROUND(I171*H171,2)</f>
        <v>0</v>
      </c>
      <c r="K171" s="180"/>
      <c r="L171" s="181"/>
      <c r="M171" s="182" t="s">
        <v>1</v>
      </c>
      <c r="N171" s="183" t="s">
        <v>40</v>
      </c>
      <c r="O171" s="55"/>
      <c r="P171" s="169">
        <f>O171*H171</f>
        <v>0</v>
      </c>
      <c r="Q171" s="169">
        <v>1.78E-2</v>
      </c>
      <c r="R171" s="169">
        <f>Q171*H171</f>
        <v>0.1170528</v>
      </c>
      <c r="S171" s="169">
        <v>0</v>
      </c>
      <c r="T171" s="170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1" t="s">
        <v>134</v>
      </c>
      <c r="AT171" s="171" t="s">
        <v>131</v>
      </c>
      <c r="AU171" s="171" t="s">
        <v>120</v>
      </c>
      <c r="AY171" s="14" t="s">
        <v>121</v>
      </c>
      <c r="BE171" s="172">
        <f>IF(N171="základná",J171,0)</f>
        <v>0</v>
      </c>
      <c r="BF171" s="172">
        <f>IF(N171="znížená",J171,0)</f>
        <v>0</v>
      </c>
      <c r="BG171" s="172">
        <f>IF(N171="zákl. prenesená",J171,0)</f>
        <v>0</v>
      </c>
      <c r="BH171" s="172">
        <f>IF(N171="zníž. prenesená",J171,0)</f>
        <v>0</v>
      </c>
      <c r="BI171" s="172">
        <f>IF(N171="nulová",J171,0)</f>
        <v>0</v>
      </c>
      <c r="BJ171" s="14" t="s">
        <v>120</v>
      </c>
      <c r="BK171" s="172">
        <f>ROUND(I171*H171,2)</f>
        <v>0</v>
      </c>
      <c r="BL171" s="14" t="s">
        <v>129</v>
      </c>
      <c r="BM171" s="171" t="s">
        <v>625</v>
      </c>
    </row>
    <row r="172" spans="1:65" s="2" customFormat="1" ht="24" customHeight="1">
      <c r="A172" s="29"/>
      <c r="B172" s="158"/>
      <c r="C172" s="159" t="s">
        <v>301</v>
      </c>
      <c r="D172" s="159" t="s">
        <v>125</v>
      </c>
      <c r="E172" s="160" t="s">
        <v>626</v>
      </c>
      <c r="F172" s="161" t="s">
        <v>627</v>
      </c>
      <c r="G172" s="162" t="s">
        <v>479</v>
      </c>
      <c r="H172" s="163">
        <v>0.14499999999999999</v>
      </c>
      <c r="I172" s="164"/>
      <c r="J172" s="165">
        <f>ROUND(I172*H172,2)</f>
        <v>0</v>
      </c>
      <c r="K172" s="166"/>
      <c r="L172" s="30"/>
      <c r="M172" s="167" t="s">
        <v>1</v>
      </c>
      <c r="N172" s="168" t="s">
        <v>40</v>
      </c>
      <c r="O172" s="55"/>
      <c r="P172" s="169">
        <f>O172*H172</f>
        <v>0</v>
      </c>
      <c r="Q172" s="169">
        <v>0</v>
      </c>
      <c r="R172" s="169">
        <f>Q172*H172</f>
        <v>0</v>
      </c>
      <c r="S172" s="169">
        <v>0</v>
      </c>
      <c r="T172" s="170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1" t="s">
        <v>129</v>
      </c>
      <c r="AT172" s="171" t="s">
        <v>125</v>
      </c>
      <c r="AU172" s="171" t="s">
        <v>120</v>
      </c>
      <c r="AY172" s="14" t="s">
        <v>121</v>
      </c>
      <c r="BE172" s="172">
        <f>IF(N172="základná",J172,0)</f>
        <v>0</v>
      </c>
      <c r="BF172" s="172">
        <f>IF(N172="znížená",J172,0)</f>
        <v>0</v>
      </c>
      <c r="BG172" s="172">
        <f>IF(N172="zákl. prenesená",J172,0)</f>
        <v>0</v>
      </c>
      <c r="BH172" s="172">
        <f>IF(N172="zníž. prenesená",J172,0)</f>
        <v>0</v>
      </c>
      <c r="BI172" s="172">
        <f>IF(N172="nulová",J172,0)</f>
        <v>0</v>
      </c>
      <c r="BJ172" s="14" t="s">
        <v>120</v>
      </c>
      <c r="BK172" s="172">
        <f>ROUND(I172*H172,2)</f>
        <v>0</v>
      </c>
      <c r="BL172" s="14" t="s">
        <v>129</v>
      </c>
      <c r="BM172" s="171" t="s">
        <v>628</v>
      </c>
    </row>
    <row r="173" spans="1:65" s="12" customFormat="1" ht="22.9" customHeight="1">
      <c r="B173" s="145"/>
      <c r="D173" s="146" t="s">
        <v>73</v>
      </c>
      <c r="E173" s="156" t="s">
        <v>629</v>
      </c>
      <c r="F173" s="156" t="s">
        <v>630</v>
      </c>
      <c r="I173" s="148"/>
      <c r="J173" s="157">
        <f>BK173</f>
        <v>0</v>
      </c>
      <c r="L173" s="145"/>
      <c r="M173" s="150"/>
      <c r="N173" s="151"/>
      <c r="O173" s="151"/>
      <c r="P173" s="152">
        <f>SUM(P174:P175)</f>
        <v>0</v>
      </c>
      <c r="Q173" s="151"/>
      <c r="R173" s="152">
        <f>SUM(R174:R175)</f>
        <v>1.1199999999999998E-2</v>
      </c>
      <c r="S173" s="151"/>
      <c r="T173" s="153">
        <f>SUM(T174:T175)</f>
        <v>0</v>
      </c>
      <c r="AR173" s="146" t="s">
        <v>120</v>
      </c>
      <c r="AT173" s="154" t="s">
        <v>73</v>
      </c>
      <c r="AU173" s="154" t="s">
        <v>82</v>
      </c>
      <c r="AY173" s="146" t="s">
        <v>121</v>
      </c>
      <c r="BK173" s="155">
        <f>SUM(BK174:BK175)</f>
        <v>0</v>
      </c>
    </row>
    <row r="174" spans="1:65" s="2" customFormat="1" ht="16.5" customHeight="1">
      <c r="A174" s="29"/>
      <c r="B174" s="158"/>
      <c r="C174" s="159" t="s">
        <v>200</v>
      </c>
      <c r="D174" s="159" t="s">
        <v>125</v>
      </c>
      <c r="E174" s="160" t="s">
        <v>631</v>
      </c>
      <c r="F174" s="161" t="s">
        <v>632</v>
      </c>
      <c r="G174" s="162" t="s">
        <v>426</v>
      </c>
      <c r="H174" s="163">
        <v>40</v>
      </c>
      <c r="I174" s="164"/>
      <c r="J174" s="165">
        <f>ROUND(I174*H174,2)</f>
        <v>0</v>
      </c>
      <c r="K174" s="166"/>
      <c r="L174" s="30"/>
      <c r="M174" s="167" t="s">
        <v>1</v>
      </c>
      <c r="N174" s="168" t="s">
        <v>40</v>
      </c>
      <c r="O174" s="55"/>
      <c r="P174" s="169">
        <f>O174*H174</f>
        <v>0</v>
      </c>
      <c r="Q174" s="169">
        <v>0</v>
      </c>
      <c r="R174" s="169">
        <f>Q174*H174</f>
        <v>0</v>
      </c>
      <c r="S174" s="169">
        <v>0</v>
      </c>
      <c r="T174" s="170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1" t="s">
        <v>129</v>
      </c>
      <c r="AT174" s="171" t="s">
        <v>125</v>
      </c>
      <c r="AU174" s="171" t="s">
        <v>120</v>
      </c>
      <c r="AY174" s="14" t="s">
        <v>121</v>
      </c>
      <c r="BE174" s="172">
        <f>IF(N174="základná",J174,0)</f>
        <v>0</v>
      </c>
      <c r="BF174" s="172">
        <f>IF(N174="znížená",J174,0)</f>
        <v>0</v>
      </c>
      <c r="BG174" s="172">
        <f>IF(N174="zákl. prenesená",J174,0)</f>
        <v>0</v>
      </c>
      <c r="BH174" s="172">
        <f>IF(N174="zníž. prenesená",J174,0)</f>
        <v>0</v>
      </c>
      <c r="BI174" s="172">
        <f>IF(N174="nulová",J174,0)</f>
        <v>0</v>
      </c>
      <c r="BJ174" s="14" t="s">
        <v>120</v>
      </c>
      <c r="BK174" s="172">
        <f>ROUND(I174*H174,2)</f>
        <v>0</v>
      </c>
      <c r="BL174" s="14" t="s">
        <v>129</v>
      </c>
      <c r="BM174" s="171" t="s">
        <v>633</v>
      </c>
    </row>
    <row r="175" spans="1:65" s="2" customFormat="1" ht="24" customHeight="1">
      <c r="A175" s="29"/>
      <c r="B175" s="158"/>
      <c r="C175" s="159" t="s">
        <v>308</v>
      </c>
      <c r="D175" s="159" t="s">
        <v>125</v>
      </c>
      <c r="E175" s="160" t="s">
        <v>634</v>
      </c>
      <c r="F175" s="161" t="s">
        <v>635</v>
      </c>
      <c r="G175" s="162" t="s">
        <v>426</v>
      </c>
      <c r="H175" s="163">
        <v>40</v>
      </c>
      <c r="I175" s="164"/>
      <c r="J175" s="165">
        <f>ROUND(I175*H175,2)</f>
        <v>0</v>
      </c>
      <c r="K175" s="166"/>
      <c r="L175" s="30"/>
      <c r="M175" s="185" t="s">
        <v>1</v>
      </c>
      <c r="N175" s="186" t="s">
        <v>40</v>
      </c>
      <c r="O175" s="187"/>
      <c r="P175" s="188">
        <f>O175*H175</f>
        <v>0</v>
      </c>
      <c r="Q175" s="188">
        <v>2.7999999999999998E-4</v>
      </c>
      <c r="R175" s="188">
        <f>Q175*H175</f>
        <v>1.1199999999999998E-2</v>
      </c>
      <c r="S175" s="188">
        <v>0</v>
      </c>
      <c r="T175" s="189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1" t="s">
        <v>129</v>
      </c>
      <c r="AT175" s="171" t="s">
        <v>125</v>
      </c>
      <c r="AU175" s="171" t="s">
        <v>120</v>
      </c>
      <c r="AY175" s="14" t="s">
        <v>121</v>
      </c>
      <c r="BE175" s="172">
        <f>IF(N175="základná",J175,0)</f>
        <v>0</v>
      </c>
      <c r="BF175" s="172">
        <f>IF(N175="znížená",J175,0)</f>
        <v>0</v>
      </c>
      <c r="BG175" s="172">
        <f>IF(N175="zákl. prenesená",J175,0)</f>
        <v>0</v>
      </c>
      <c r="BH175" s="172">
        <f>IF(N175="zníž. prenesená",J175,0)</f>
        <v>0</v>
      </c>
      <c r="BI175" s="172">
        <f>IF(N175="nulová",J175,0)</f>
        <v>0</v>
      </c>
      <c r="BJ175" s="14" t="s">
        <v>120</v>
      </c>
      <c r="BK175" s="172">
        <f>ROUND(I175*H175,2)</f>
        <v>0</v>
      </c>
      <c r="BL175" s="14" t="s">
        <v>129</v>
      </c>
      <c r="BM175" s="171" t="s">
        <v>636</v>
      </c>
    </row>
    <row r="176" spans="1:65" s="2" customFormat="1" ht="6.95" customHeight="1">
      <c r="A176" s="29"/>
      <c r="B176" s="44"/>
      <c r="C176" s="45"/>
      <c r="D176" s="45"/>
      <c r="E176" s="45"/>
      <c r="F176" s="45"/>
      <c r="G176" s="45"/>
      <c r="H176" s="45"/>
      <c r="I176" s="117"/>
      <c r="J176" s="45"/>
      <c r="K176" s="45"/>
      <c r="L176" s="30"/>
      <c r="M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</row>
  </sheetData>
  <autoFilter ref="C125:K175" xr:uid="{00000000-0009-0000-0000-000003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00 - Ústredné vykurovanie</vt:lpstr>
      <vt:lpstr>01 - Zateplenie objektu I...</vt:lpstr>
      <vt:lpstr>02 - Stavebné úpravy v ko...</vt:lpstr>
      <vt:lpstr>'00 - Ústredné vykurovanie'!Názvy_tlače</vt:lpstr>
      <vt:lpstr>'01 - Zateplenie objektu I...'!Názvy_tlače</vt:lpstr>
      <vt:lpstr>'02 - Stavebné úpravy v ko...'!Názvy_tlače</vt:lpstr>
      <vt:lpstr>'Rekapitulácia stavby'!Názvy_tlače</vt:lpstr>
      <vt:lpstr>'00 - Ústredné vykurovanie'!Oblasť_tlače</vt:lpstr>
      <vt:lpstr>'01 - Zateplenie objektu I...'!Oblasť_tlače</vt:lpstr>
      <vt:lpstr>'02 - Stavebné úpravy v ko...'!Oblasť_tlače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RG_ATELIER-PC\DODO</dc:creator>
  <cp:lastModifiedBy>DODO</cp:lastModifiedBy>
  <dcterms:created xsi:type="dcterms:W3CDTF">2019-10-15T09:29:58Z</dcterms:created>
  <dcterms:modified xsi:type="dcterms:W3CDTF">2019-10-15T09:31:24Z</dcterms:modified>
</cp:coreProperties>
</file>